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mc:AlternateContent xmlns:mc="http://schemas.openxmlformats.org/markup-compatibility/2006">
    <mc:Choice Requires="x15">
      <x15ac:absPath xmlns:x15ac="http://schemas.microsoft.com/office/spreadsheetml/2010/11/ac" url="C:\Downloads\activities fliers2025\"/>
    </mc:Choice>
  </mc:AlternateContent>
  <workbookProtection workbookAlgorithmName="SHA-512" workbookHashValue="aBcPdj1Vqz3hfxwrGusxsJZdNcVmXh1B7V9X0V7EmTtRGDjF7gec4qXtNQYEp/qXI8ZSX3Zi70J7NKBhTUpD/w==" workbookSaltValue="ZDFmwVE3mYVcNlPIToZVMg==" workbookSpinCount="100000" lockStructure="1"/>
  <bookViews>
    <workbookView xWindow="105" yWindow="495" windowWidth="20730" windowHeight="11760"/>
  </bookViews>
  <sheets>
    <sheet name="Sheet1" sheetId="1" r:id="rId1"/>
    <sheet name="Sheet2" sheetId="2" r:id="rId2"/>
    <sheet name="Sheet3" sheetId="3" r:id="rId3"/>
  </sheets>
  <calcPr calcId="162913"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51" i="1" l="1"/>
  <c r="F218" i="1"/>
  <c r="F215" i="1"/>
  <c r="F216" i="1"/>
  <c r="F217" i="1"/>
  <c r="F219" i="1"/>
  <c r="F220" i="1"/>
  <c r="F223" i="1"/>
  <c r="K229" i="1"/>
  <c r="K230" i="1"/>
  <c r="K231" i="1"/>
  <c r="K232" i="1"/>
  <c r="K233" i="1"/>
  <c r="K234" i="1"/>
  <c r="K235" i="1"/>
  <c r="K236" i="1"/>
  <c r="F221" i="1"/>
  <c r="F222"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K215" i="1"/>
  <c r="K216" i="1"/>
  <c r="K217" i="1"/>
  <c r="K218" i="1"/>
  <c r="K219" i="1"/>
  <c r="K220" i="1"/>
  <c r="K221" i="1"/>
  <c r="K222" i="1"/>
  <c r="K223" i="1"/>
  <c r="K224" i="1"/>
  <c r="K225" i="1"/>
  <c r="K226" i="1"/>
  <c r="K227" i="1"/>
  <c r="K238" i="1"/>
  <c r="K250" i="1"/>
  <c r="F95" i="1"/>
  <c r="F96" i="1"/>
  <c r="F97" i="1"/>
  <c r="F98" i="1"/>
  <c r="F99" i="1"/>
  <c r="F100" i="1"/>
  <c r="F101" i="1"/>
  <c r="F102" i="1"/>
  <c r="F103" i="1"/>
  <c r="F104" i="1"/>
  <c r="F105" i="1"/>
  <c r="F106" i="1"/>
  <c r="F107" i="1"/>
  <c r="F108" i="1"/>
  <c r="F109" i="1"/>
  <c r="F110" i="1"/>
  <c r="F112" i="1"/>
  <c r="K245" i="1"/>
  <c r="F9" i="1"/>
  <c r="F10" i="1"/>
  <c r="F11" i="1"/>
  <c r="F15" i="1"/>
  <c r="F16" i="1"/>
  <c r="F19" i="1"/>
  <c r="F20" i="1"/>
  <c r="F21" i="1"/>
  <c r="F22" i="1"/>
  <c r="F24" i="1"/>
  <c r="F25" i="1"/>
  <c r="F26" i="1"/>
  <c r="F30" i="1"/>
  <c r="F31" i="1"/>
  <c r="F32" i="1"/>
  <c r="F12" i="1"/>
  <c r="F13" i="1"/>
  <c r="F14" i="1"/>
  <c r="F17" i="1"/>
  <c r="F18" i="1"/>
  <c r="F23" i="1"/>
  <c r="F27" i="1"/>
  <c r="F28" i="1"/>
  <c r="F29" i="1"/>
  <c r="F33" i="1"/>
  <c r="F34" i="1"/>
  <c r="F35" i="1"/>
  <c r="F36" i="1"/>
  <c r="F37" i="1"/>
  <c r="F38" i="1"/>
  <c r="F39" i="1"/>
  <c r="F40" i="1"/>
  <c r="F41" i="1"/>
  <c r="F42" i="1"/>
  <c r="F43" i="1"/>
  <c r="F44" i="1"/>
  <c r="F45" i="1"/>
  <c r="F46" i="1"/>
  <c r="F47" i="1"/>
  <c r="F48" i="1"/>
  <c r="F49" i="1"/>
  <c r="F50" i="1"/>
  <c r="F55" i="1"/>
  <c r="K241"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5" i="1"/>
  <c r="K242" i="1"/>
  <c r="F71" i="1"/>
  <c r="F72" i="1"/>
  <c r="F73" i="1"/>
  <c r="F74" i="1"/>
  <c r="F75" i="1"/>
  <c r="F76" i="1"/>
  <c r="F79" i="1"/>
  <c r="F80" i="1"/>
  <c r="F81" i="1"/>
  <c r="F82" i="1"/>
  <c r="F83" i="1"/>
  <c r="F84" i="1"/>
  <c r="F85" i="1"/>
  <c r="F86" i="1"/>
  <c r="F87" i="1"/>
  <c r="F88" i="1"/>
  <c r="F90" i="1"/>
  <c r="K243" i="1"/>
  <c r="K71" i="1"/>
  <c r="K72" i="1"/>
  <c r="K73" i="1"/>
  <c r="K74" i="1"/>
  <c r="K75" i="1"/>
  <c r="K76" i="1"/>
  <c r="K77" i="1"/>
  <c r="K78" i="1"/>
  <c r="K79" i="1"/>
  <c r="K80" i="1"/>
  <c r="K81" i="1"/>
  <c r="K82" i="1"/>
  <c r="K83" i="1"/>
  <c r="K84" i="1"/>
  <c r="K85" i="1"/>
  <c r="K86" i="1"/>
  <c r="K87" i="1"/>
  <c r="K88" i="1"/>
  <c r="K90" i="1"/>
  <c r="K244" i="1"/>
  <c r="K95" i="1"/>
  <c r="K96" i="1"/>
  <c r="K97" i="1"/>
  <c r="K98" i="1"/>
  <c r="K99" i="1"/>
  <c r="K100" i="1"/>
  <c r="K104" i="1"/>
  <c r="K105" i="1"/>
  <c r="K106" i="1"/>
  <c r="K107" i="1"/>
  <c r="K108" i="1"/>
  <c r="K109" i="1"/>
  <c r="K110" i="1"/>
  <c r="K112" i="1"/>
  <c r="K246" i="1"/>
  <c r="F118" i="1"/>
  <c r="F119" i="1"/>
  <c r="F120" i="1"/>
  <c r="F121" i="1"/>
  <c r="K118" i="1"/>
  <c r="K119" i="1"/>
  <c r="K120" i="1"/>
  <c r="K121" i="1"/>
  <c r="K122" i="1"/>
  <c r="K247" i="1"/>
  <c r="F141" i="1"/>
  <c r="F142" i="1"/>
  <c r="F143" i="1"/>
  <c r="F144" i="1"/>
  <c r="F145" i="1"/>
  <c r="F147" i="1"/>
  <c r="F148" i="1"/>
  <c r="F149" i="1"/>
  <c r="F150" i="1"/>
  <c r="F151" i="1"/>
  <c r="F152" i="1"/>
  <c r="F153" i="1"/>
  <c r="F154" i="1"/>
  <c r="F155" i="1"/>
  <c r="F156" i="1"/>
  <c r="F158" i="1"/>
  <c r="F159" i="1"/>
  <c r="F160" i="1"/>
  <c r="F161" i="1"/>
  <c r="F162" i="1"/>
  <c r="F163" i="1"/>
  <c r="F164" i="1"/>
  <c r="F165" i="1"/>
  <c r="F166" i="1"/>
  <c r="F167" i="1"/>
  <c r="F168" i="1"/>
  <c r="F169" i="1"/>
  <c r="F170" i="1"/>
  <c r="F171" i="1"/>
  <c r="F172" i="1"/>
  <c r="F173" i="1"/>
  <c r="F174" i="1"/>
  <c r="F176" i="1"/>
  <c r="F177" i="1"/>
  <c r="F178" i="1"/>
  <c r="F179" i="1"/>
  <c r="F180" i="1"/>
  <c r="F181" i="1"/>
  <c r="F182" i="1"/>
  <c r="F183" i="1"/>
  <c r="F184" i="1"/>
  <c r="F185" i="1"/>
  <c r="F186" i="1"/>
  <c r="F187" i="1"/>
  <c r="F188" i="1"/>
  <c r="F189" i="1"/>
  <c r="F190" i="1"/>
  <c r="F191" i="1"/>
  <c r="K141" i="1"/>
  <c r="K142" i="1"/>
  <c r="K143" i="1"/>
  <c r="K144" i="1"/>
  <c r="K145" i="1"/>
  <c r="K146" i="1"/>
  <c r="K147" i="1"/>
  <c r="K148" i="1"/>
  <c r="K149" i="1"/>
  <c r="K150" i="1"/>
  <c r="K151" i="1"/>
  <c r="K152" i="1"/>
  <c r="K153" i="1"/>
  <c r="K154" i="1"/>
  <c r="K155" i="1"/>
  <c r="K156" i="1"/>
  <c r="K157" i="1"/>
  <c r="K158" i="1"/>
  <c r="K160" i="1"/>
  <c r="K161" i="1"/>
  <c r="K162" i="1"/>
  <c r="K163" i="1"/>
  <c r="K164" i="1"/>
  <c r="K165" i="1"/>
  <c r="K166" i="1"/>
  <c r="K171" i="1"/>
  <c r="K172" i="1"/>
  <c r="K173" i="1"/>
  <c r="K177" i="1"/>
  <c r="K178" i="1"/>
  <c r="K179" i="1"/>
  <c r="K180" i="1"/>
  <c r="K181" i="1"/>
  <c r="K182" i="1"/>
  <c r="K183" i="1"/>
  <c r="K184" i="1"/>
  <c r="K185" i="1"/>
  <c r="K186" i="1"/>
  <c r="K187" i="1"/>
  <c r="K188" i="1"/>
  <c r="K189" i="1"/>
  <c r="K190" i="1"/>
  <c r="K191" i="1"/>
  <c r="K193" i="1"/>
  <c r="K248" i="1"/>
  <c r="F206" i="1"/>
  <c r="F207" i="1"/>
  <c r="F208" i="1"/>
  <c r="F209" i="1"/>
  <c r="K206" i="1"/>
  <c r="K207" i="1"/>
  <c r="K208" i="1"/>
  <c r="K209" i="1"/>
  <c r="K211" i="1"/>
  <c r="K249" i="1"/>
  <c r="K251" i="1"/>
  <c r="K252" i="1"/>
  <c r="K253" i="1"/>
</calcChain>
</file>

<file path=xl/sharedStrings.xml><?xml version="1.0" encoding="utf-8"?>
<sst xmlns="http://schemas.openxmlformats.org/spreadsheetml/2006/main" count="557" uniqueCount="407">
  <si>
    <t>Literature Order Form</t>
  </si>
  <si>
    <t>Order Date</t>
  </si>
  <si>
    <t>Contact Name</t>
  </si>
  <si>
    <t>Phone Number</t>
  </si>
  <si>
    <t>Ship to Address</t>
  </si>
  <si>
    <t>Units</t>
  </si>
  <si>
    <t>Item</t>
  </si>
  <si>
    <t>Description</t>
  </si>
  <si>
    <t>Price</t>
  </si>
  <si>
    <t>Total</t>
  </si>
  <si>
    <t>#1 Who, What, How &amp; Why</t>
  </si>
  <si>
    <t>#2 The Group IP</t>
  </si>
  <si>
    <t>#5 Another Look</t>
  </si>
  <si>
    <t>#6 Recovery &amp; Relapse</t>
  </si>
  <si>
    <t>Just For Today</t>
  </si>
  <si>
    <t>#7 Am I an Addict</t>
  </si>
  <si>
    <t>#8 Just For Today</t>
  </si>
  <si>
    <t>Just For Today (Gift Edition)</t>
  </si>
  <si>
    <t>#9 Living the Program</t>
  </si>
  <si>
    <t>#10 Working Step Four</t>
  </si>
  <si>
    <t>Sponsorship</t>
  </si>
  <si>
    <t>#11 Sponsorship</t>
  </si>
  <si>
    <t>#12 Triangle of Self Obsession</t>
  </si>
  <si>
    <t>#14 One Addicts Experience</t>
  </si>
  <si>
    <t>#15 PI &amp; the NA Member</t>
  </si>
  <si>
    <t>XLP1140</t>
  </si>
  <si>
    <t>#16 For the Newcomer</t>
  </si>
  <si>
    <t>#17 For Those in Treatment</t>
  </si>
  <si>
    <t>Twelve Concepts of Service</t>
  </si>
  <si>
    <t>#19 Self Acceptance</t>
  </si>
  <si>
    <t>#20 H&amp;I &amp; the NA Member</t>
  </si>
  <si>
    <t>NA Step Working Guides</t>
  </si>
  <si>
    <t>#21 The Loner</t>
  </si>
  <si>
    <t>Little White Book</t>
  </si>
  <si>
    <t>#22 Welcome to NA</t>
  </si>
  <si>
    <t>#23 Staying Clean Outside</t>
  </si>
  <si>
    <t>The Group Booklet</t>
  </si>
  <si>
    <t>Behind the Walls</t>
  </si>
  <si>
    <t>#27 For Parents</t>
  </si>
  <si>
    <t>Group Business Meetings</t>
  </si>
  <si>
    <t>Group Treasurer Record Pad</t>
  </si>
  <si>
    <t>Guide to Local Services</t>
  </si>
  <si>
    <t>Disruptive &amp; Violent Behavior</t>
  </si>
  <si>
    <t>Outreach Resource Info</t>
  </si>
  <si>
    <t>NA Groups &amp; Medication</t>
  </si>
  <si>
    <t>Additional Needs Resource Info</t>
  </si>
  <si>
    <t>Institutional Group Guide</t>
  </si>
  <si>
    <t>Membership Survey</t>
  </si>
  <si>
    <t>Starter Kit</t>
  </si>
  <si>
    <t>Information About NA Revised</t>
  </si>
  <si>
    <t>Literature Rack (8 pocket)</t>
  </si>
  <si>
    <t>PR Folder</t>
  </si>
  <si>
    <t>Literature Rack (16 pocket)</t>
  </si>
  <si>
    <t>Literature Rack (20 Pocket)</t>
  </si>
  <si>
    <t>XLP1500</t>
  </si>
  <si>
    <t>Welcome Keytags (White)</t>
  </si>
  <si>
    <t>30 Day Keytags (Orange)</t>
  </si>
  <si>
    <t>60 Day Keytags (Green)</t>
  </si>
  <si>
    <t>90 Day Keytags (Red)</t>
  </si>
  <si>
    <t>6 Month Keytags (Blue)</t>
  </si>
  <si>
    <t>Literature Handbook</t>
  </si>
  <si>
    <t>9 Month Keytags (Yellow)</t>
  </si>
  <si>
    <t>NA Newsletter Handbook</t>
  </si>
  <si>
    <t>Guide to Phonelines</t>
  </si>
  <si>
    <t>18 Month Keytags (Grey)</t>
  </si>
  <si>
    <t>Welcome Chips (White)</t>
  </si>
  <si>
    <t>30 Day Chips (Orange)</t>
  </si>
  <si>
    <t>60 Day Chips (Green)</t>
  </si>
  <si>
    <t>90 Day Chips (Red)</t>
  </si>
  <si>
    <t>6 Month Chips (Blue)</t>
  </si>
  <si>
    <t>9 Month Chips (Yellow)</t>
  </si>
  <si>
    <t>18 Month Bronze Medallion</t>
  </si>
  <si>
    <t>18 Month Bi-Plate Medallion</t>
  </si>
  <si>
    <t>Subtotal Bronze Medallions</t>
  </si>
  <si>
    <t>Color</t>
  </si>
  <si>
    <t xml:space="preserve">18 Month Tri-Plate </t>
  </si>
  <si>
    <t>Subtotal Book Covers</t>
  </si>
  <si>
    <t xml:space="preserve"> Llavero Bienvenido </t>
  </si>
  <si>
    <t>Texto Basico (Tapa Suave)</t>
  </si>
  <si>
    <t xml:space="preserve">Solo Por Hoy </t>
  </si>
  <si>
    <t>El Padrinazgo</t>
  </si>
  <si>
    <t>Llavero Novent Dias</t>
  </si>
  <si>
    <t xml:space="preserve">Llavero Seis Meses </t>
  </si>
  <si>
    <t>Funciona Como &amp; Porgue (Suave)</t>
  </si>
  <si>
    <t>Los doce conceptos de servicio en NA</t>
  </si>
  <si>
    <t xml:space="preserve">Llavero Un Ano </t>
  </si>
  <si>
    <t>Guias de Introduccion a NA</t>
  </si>
  <si>
    <t>Guias para trabajar los pasos de NA</t>
  </si>
  <si>
    <t>Librito Blanco Revisado</t>
  </si>
  <si>
    <t>Guia del grupo (version revisada)</t>
  </si>
  <si>
    <t>Entre Rejas</t>
  </si>
  <si>
    <t>Cuando Estamos Enfermos</t>
  </si>
  <si>
    <t>NA: Un Recurso  En Su Comunidad</t>
  </si>
  <si>
    <t>Dieciocho Meses Medalion</t>
  </si>
  <si>
    <t>Cuaderno de trabajo del tesorero</t>
  </si>
  <si>
    <t>Un Ano Medalion</t>
  </si>
  <si>
    <t>Guia de los sevicios mudiales</t>
  </si>
  <si>
    <t>Dos Anos Medalion</t>
  </si>
  <si>
    <t>Guia de los sevicios locales</t>
  </si>
  <si>
    <t>Guia Para Tabajar El Cuarto Paso</t>
  </si>
  <si>
    <t>Funciona Audio Cassettes 6-set</t>
  </si>
  <si>
    <t>Subtotal</t>
  </si>
  <si>
    <t>Grand Total</t>
  </si>
  <si>
    <t>Basic Text - 6th Ed. (Hardcover)</t>
  </si>
  <si>
    <t>Basic Text - 6th Ed. (Softcover)</t>
  </si>
  <si>
    <t>Basic Text - 6th Ed. (Gift Edition)</t>
  </si>
  <si>
    <t>Complete Poster Set (7)</t>
  </si>
  <si>
    <t>#24 Money Matters: Self-Support</t>
  </si>
  <si>
    <t>#28 Funding of NA Services</t>
  </si>
  <si>
    <t>1 Year</t>
  </si>
  <si>
    <t>2 Year</t>
  </si>
  <si>
    <t>1 Yr Bi-Plate Medallion</t>
  </si>
  <si>
    <t>2 Yr Bi-Plate Medallion</t>
  </si>
  <si>
    <t>Basic Journal</t>
  </si>
  <si>
    <t>#1 Quien, Que, Como Y Por Que</t>
  </si>
  <si>
    <t>#2 El Grupo</t>
  </si>
  <si>
    <t>#5 Otro Punto De Vista</t>
  </si>
  <si>
    <t>#6 La Recuperacion Y La Recaida</t>
  </si>
  <si>
    <t>#7 Soy Adicto?</t>
  </si>
  <si>
    <t xml:space="preserve">#8 Solo Por Hoy </t>
  </si>
  <si>
    <t>#9 Vivar El Programa</t>
  </si>
  <si>
    <t>#11 El Padrinazgo</t>
  </si>
  <si>
    <t>#12 El Triangulo De La Autoobsesion</t>
  </si>
  <si>
    <t>#13 De Los Adictos Jovenes</t>
  </si>
  <si>
    <t>#14 La Experiencia De Un Adicto</t>
  </si>
  <si>
    <t>#15 La Informacion Publica</t>
  </si>
  <si>
    <t>#16 Para El Recien Llegado</t>
  </si>
  <si>
    <t>#17 Para Quienes Estan En Centros</t>
  </si>
  <si>
    <t>#19 La Autoaceptacion</t>
  </si>
  <si>
    <t>#20 Sevicio De H&amp;I Y El Miembro</t>
  </si>
  <si>
    <t>#21 El Solitario; Mantenerse Limpio</t>
  </si>
  <si>
    <t xml:space="preserve">#22 Bienvenido A N. A. </t>
  </si>
  <si>
    <t>#23 Mantenerse Limpio En La Calle</t>
  </si>
  <si>
    <t>#27 Para Los Padres</t>
  </si>
  <si>
    <t>XLP1101</t>
  </si>
  <si>
    <t>Group Trusted Servants 
Roles &amp; Responsibilities</t>
  </si>
  <si>
    <t>Living Clean (Hardcover)</t>
  </si>
  <si>
    <t>Living Clean (Softcover)</t>
  </si>
  <si>
    <t xml:space="preserve">Living Clean (Limited Edition) </t>
  </si>
  <si>
    <t>Just For Today (Limited Edition)</t>
  </si>
  <si>
    <t>Just For Today (Pocket Size)</t>
  </si>
  <si>
    <t>Basic Text - 6th Ed. (Pocket Size)</t>
  </si>
  <si>
    <t>It Works How &amp; Why (Hardcover)</t>
  </si>
  <si>
    <t>It Works How &amp; Why (Soft Cover)</t>
  </si>
  <si>
    <t>It Works How &amp; Why (Large Print)</t>
  </si>
  <si>
    <t>It Works How &amp; Why (Pocket)</t>
  </si>
  <si>
    <t>Introductory Guide to N.A.</t>
  </si>
  <si>
    <t>Little White Book (H&amp;I Stapleless)</t>
  </si>
  <si>
    <t>Behind the Walls (H&amp;I Stapleless)</t>
  </si>
  <si>
    <t>In Times of Illness (Rev 2010)</t>
  </si>
  <si>
    <t>NA-A Resource in Our Community</t>
  </si>
  <si>
    <t>Treasurer's Handbook</t>
  </si>
  <si>
    <t>Group Treasurer's Workbook</t>
  </si>
  <si>
    <t>#13 Young Addicts</t>
  </si>
  <si>
    <t>Wallet Card - Group Readings</t>
  </si>
  <si>
    <t>Group Readings Set</t>
  </si>
  <si>
    <t>Little White Book (Large Print)</t>
  </si>
  <si>
    <t>#26 Access - Additional Needs</t>
  </si>
  <si>
    <t>Email Address</t>
  </si>
  <si>
    <t>Pick-up / Shipping Date</t>
  </si>
  <si>
    <t>PR Handbook</t>
  </si>
  <si>
    <t>It Works (CD-ROM)</t>
  </si>
  <si>
    <t>It Works How &amp; Why (CD Set)</t>
  </si>
  <si>
    <t>Subtotal Page 1, Column 2</t>
  </si>
  <si>
    <t>Subtotal Page 1, Column 1</t>
  </si>
  <si>
    <t>Subtotal Page 2, Column 1</t>
  </si>
  <si>
    <t>Subtotal Page 2, Column 2</t>
  </si>
  <si>
    <t>43XX</t>
  </si>
  <si>
    <t>1 Year Keytags (Moonglow)</t>
  </si>
  <si>
    <t>Multi-Year Keytags (Black)</t>
  </si>
  <si>
    <t>1 Year Chips (Moonglow)</t>
  </si>
  <si>
    <t>18 Month Chips (Grey)</t>
  </si>
  <si>
    <t>Multi-Year Chips (Black)</t>
  </si>
  <si>
    <t>1601a</t>
  </si>
  <si>
    <t>___ Year</t>
  </si>
  <si>
    <t>53XX</t>
  </si>
  <si>
    <t>___ Yr Bi-Plate Medallion</t>
  </si>
  <si>
    <t>Please indicate year below</t>
  </si>
  <si>
    <t>Please indicate year and color below.</t>
  </si>
  <si>
    <t>___ Yr Tri-Plate Medallion</t>
  </si>
  <si>
    <t>Beanie</t>
  </si>
  <si>
    <t>Beanie (Knit, Black, SoCal Symbol)</t>
  </si>
  <si>
    <t>Mug - NA Basic</t>
  </si>
  <si>
    <t>ANT-W</t>
  </si>
  <si>
    <t>Antenna Balls (White, NA Symbol)</t>
  </si>
  <si>
    <t>LIC-CAR</t>
  </si>
  <si>
    <t>LIC-MC</t>
  </si>
  <si>
    <t>License Plate Frame (Motorcycle)</t>
  </si>
  <si>
    <t>Stk-Sym</t>
  </si>
  <si>
    <t>Stk-SC</t>
  </si>
  <si>
    <t>Stk-NA</t>
  </si>
  <si>
    <t>Sticker (NA Sym Round, White)</t>
  </si>
  <si>
    <t>Sticker (NA Logo Round, White)</t>
  </si>
  <si>
    <t>Sticker (SoCal Symbol, Clear)</t>
  </si>
  <si>
    <t>Stk-B14</t>
  </si>
  <si>
    <t>Bumper Stickers (Black, Blue, Purple)</t>
  </si>
  <si>
    <t>"Cruzin' Not Uzing"</t>
  </si>
  <si>
    <t>Stk-B13</t>
  </si>
  <si>
    <t>"Attitude of Gratitude"</t>
  </si>
  <si>
    <t>Stk-B15</t>
  </si>
  <si>
    <t>Stk-B16</t>
  </si>
  <si>
    <t>Stk-B17</t>
  </si>
  <si>
    <t>Stk-B18</t>
  </si>
  <si>
    <t>Stk-B19</t>
  </si>
  <si>
    <t>"Be Patient.God Isn't Fin. W/Me"</t>
  </si>
  <si>
    <t>"Just For Today"</t>
  </si>
  <si>
    <t>"Keep Coming Back"</t>
  </si>
  <si>
    <t>"Let Go &amp; Let God"</t>
  </si>
  <si>
    <t>"Expect Miracles"</t>
  </si>
  <si>
    <t>Stk-B20</t>
  </si>
  <si>
    <t>Stk-B21</t>
  </si>
  <si>
    <t>Stk-B22</t>
  </si>
  <si>
    <t>Stk-B23</t>
  </si>
  <si>
    <t>Stk-B24</t>
  </si>
  <si>
    <t>Stk-B27</t>
  </si>
  <si>
    <t>"Higher Powered"</t>
  </si>
  <si>
    <t>"I'm a Miracle"</t>
  </si>
  <si>
    <t>"One Day at a Time"</t>
  </si>
  <si>
    <t>"Progress Not Perfection"</t>
  </si>
  <si>
    <t>"Trust God"</t>
  </si>
  <si>
    <t>"Hugs Not Drugs"</t>
  </si>
  <si>
    <t>"If Nthng Chnges, Nthng Chnges"</t>
  </si>
  <si>
    <t>KEY-DV</t>
  </si>
  <si>
    <t>KEY-K</t>
  </si>
  <si>
    <t>KEY-D</t>
  </si>
  <si>
    <t>KEY-TD</t>
  </si>
  <si>
    <t>KEY-ST</t>
  </si>
  <si>
    <t>Leather, Double View, Round</t>
  </si>
  <si>
    <t>Leather, Kite</t>
  </si>
  <si>
    <t>Leather, Diamond</t>
  </si>
  <si>
    <t>Leather, Tear Drop</t>
  </si>
  <si>
    <t>Leather, Stop Sign</t>
  </si>
  <si>
    <t>Shirt-SC</t>
  </si>
  <si>
    <t>Shirt-SX</t>
  </si>
  <si>
    <t>Book Cover - Single</t>
  </si>
  <si>
    <t>Book Cover - Deluxe Double</t>
  </si>
  <si>
    <t>Serenity Prayer, 6th Ed. BT</t>
  </si>
  <si>
    <t>NA Symbol, 5th Ed. Basic Text, ITH&amp;W, Living Clean</t>
  </si>
  <si>
    <t>Serenity Prayer, 5th Ed. Basic Text, ITH&amp;W, Living Clean</t>
  </si>
  <si>
    <t>NA Symbol, 6th Ed. Basic Text</t>
  </si>
  <si>
    <t>Subtotal Spanish Materials</t>
  </si>
  <si>
    <t>Subtotal Tri-Plate Medallions</t>
  </si>
  <si>
    <t>___ Anos Medallion</t>
  </si>
  <si>
    <t>Subtotal Spanish Literature/Merchandise</t>
  </si>
  <si>
    <t>Subtotal on Special/Gift Items</t>
  </si>
  <si>
    <t>Subtotal Special &amp; Gift Items</t>
  </si>
  <si>
    <t>BOOKS &amp; SERVICE MANUALS</t>
  </si>
  <si>
    <t>Group/ Area/Region</t>
  </si>
  <si>
    <t>ENGLISH IP'S</t>
  </si>
  <si>
    <t>HANDBOOKS</t>
  </si>
  <si>
    <t>CHIPS &amp; KEYTAGS</t>
  </si>
  <si>
    <r>
      <t xml:space="preserve">BRONZE MEDALLION </t>
    </r>
    <r>
      <rPr>
        <sz val="8"/>
        <color rgb="FF000000"/>
        <rFont val="Arial"/>
        <family val="2"/>
      </rPr>
      <t>- 1 to 50 years and ∞ available</t>
    </r>
  </si>
  <si>
    <t>Available colors are Blue, Green, Orange, Purple, Black, Red, Pink.</t>
  </si>
  <si>
    <t>SPECIAL &amp; GIFT ITEMS</t>
  </si>
  <si>
    <t>SPANISH LITERATURE &amp; MERCHANDISE</t>
  </si>
  <si>
    <t>Miracles Happen w/CD (Soft Cover)</t>
  </si>
  <si>
    <t>Basic Text - 6th Ed. (Large Print)</t>
  </si>
  <si>
    <t>Social Media &amp; Our Guiding Principles</t>
  </si>
  <si>
    <t>Principles/Leadership in NA Service</t>
  </si>
  <si>
    <r>
      <t>TRI-PLATE MEDALLION</t>
    </r>
    <r>
      <rPr>
        <sz val="8"/>
        <color theme="1"/>
        <rFont val="Arial"/>
        <family val="2"/>
      </rPr>
      <t xml:space="preserve"> - 1 to 50 years and ∞ available</t>
    </r>
  </si>
  <si>
    <t>2102B</t>
  </si>
  <si>
    <t>Medallion Key Chains</t>
  </si>
  <si>
    <t>KEY-MR</t>
  </si>
  <si>
    <t>KEY-MP</t>
  </si>
  <si>
    <t>License Plate Frame (Car, Black)</t>
  </si>
  <si>
    <t>Book Cover - JFT, Step Working Guide, Misc.</t>
  </si>
  <si>
    <t xml:space="preserve">Just For Today </t>
  </si>
  <si>
    <t>Just For Today w/Serenity Prayer</t>
  </si>
  <si>
    <t>Step Working Guide w/NA Logo</t>
  </si>
  <si>
    <t>#29 An Intro to NA Mtgs</t>
  </si>
  <si>
    <t>Vivir Limpios (Tapa Suave)</t>
  </si>
  <si>
    <t>Llavero Treinta Das</t>
  </si>
  <si>
    <t>LlaveroSesenta Dias</t>
  </si>
  <si>
    <t xml:space="preserve">Llavero Nueve Meses </t>
  </si>
  <si>
    <t>Llavero Dieciocho Meses</t>
  </si>
  <si>
    <t xml:space="preserve"> Varios Anos Recuperacion</t>
  </si>
  <si>
    <t>Guiding Principles (Hardcover)</t>
  </si>
  <si>
    <t>Guiding Principles (Softcover)</t>
  </si>
  <si>
    <t>H&amp;I Handbook W/Audio CD</t>
  </si>
  <si>
    <t>Just For Today (DVD)</t>
  </si>
  <si>
    <t>NA Plaque (1 Med, JFT, Wood)</t>
  </si>
  <si>
    <t>NA Plaque (1 Med, Serenity,wood)</t>
  </si>
  <si>
    <t>NA PL-JFT</t>
  </si>
  <si>
    <t>NA PL-SER</t>
  </si>
  <si>
    <t>T-Shirt (Blu/blk Sym Mens S-3XL)</t>
  </si>
  <si>
    <t>NA &amp; Persons receiving MAT</t>
  </si>
  <si>
    <t>Basic Text - 5th Ed. (Audio CDs)*</t>
  </si>
  <si>
    <t xml:space="preserve">JFT Journal </t>
  </si>
  <si>
    <t xml:space="preserve">7th Tradition Box </t>
  </si>
  <si>
    <t>Hats, Beanies, Shirts, Tank Tops</t>
  </si>
  <si>
    <t xml:space="preserve"> Basic Text 30th Mug </t>
  </si>
  <si>
    <t>9418</t>
  </si>
  <si>
    <t>73XX</t>
  </si>
  <si>
    <t>2 Yr Gold -Plate Medallion</t>
  </si>
  <si>
    <t>1 Yr Gold-Plate Medallion</t>
  </si>
  <si>
    <t>18 Month Gold-Plate  Medallion</t>
  </si>
  <si>
    <t>___ Yr Gold-Plate Medallion</t>
  </si>
  <si>
    <t>Subtotal All-Plated Medallions</t>
  </si>
  <si>
    <t>TAPES, AUDIO,CD</t>
  </si>
  <si>
    <t>It Works How &amp; Why (BK w/CD ROM )</t>
  </si>
  <si>
    <t>T-Shirt (Tie-Dye Men S-3XL)</t>
  </si>
  <si>
    <t>NA-Hat</t>
  </si>
  <si>
    <t>Best Fit Stch Baseball Hat  Bl/blk</t>
  </si>
  <si>
    <t>Stk-B09</t>
  </si>
  <si>
    <t>Stk-B10</t>
  </si>
  <si>
    <t>Stk-B11</t>
  </si>
  <si>
    <t>Stk-B12</t>
  </si>
  <si>
    <t>Stk-B26</t>
  </si>
  <si>
    <t>"This Too Shall Pass"</t>
  </si>
  <si>
    <t>"Spoons Are For Stirring"</t>
  </si>
  <si>
    <t>"Do It Clean"</t>
  </si>
  <si>
    <t>"Easy Does It"</t>
  </si>
  <si>
    <t xml:space="preserve">NA T-Shirt Service Junkie Enthusiast T shirt </t>
  </si>
  <si>
    <t xml:space="preserve">Misc. Mens Shirt </t>
  </si>
  <si>
    <t>Misc. Womens Shirt/ Tank</t>
  </si>
  <si>
    <r>
      <t>GOLD MEDALLION</t>
    </r>
    <r>
      <rPr>
        <sz val="8"/>
        <color theme="1"/>
        <rFont val="Arial"/>
        <family val="2"/>
      </rPr>
      <t xml:space="preserve"> - 1 to 50 years available</t>
    </r>
  </si>
  <si>
    <r>
      <t>BI-PLATE MEDALLION</t>
    </r>
    <r>
      <rPr>
        <sz val="8"/>
        <color theme="1"/>
        <rFont val="Arial"/>
        <family val="2"/>
      </rPr>
      <t xml:space="preserve"> - 1 to 50 years available</t>
    </r>
  </si>
  <si>
    <t>Subtotal All Plated Medallions</t>
  </si>
  <si>
    <r>
      <rPr>
        <b/>
        <sz val="8"/>
        <color rgb="FF000000"/>
        <rFont val="Arial"/>
        <family val="2"/>
      </rPr>
      <t>Bicycle Chain Medallion Holder:</t>
    </r>
    <r>
      <rPr>
        <sz val="8"/>
        <color rgb="FF000000"/>
        <rFont val="Arial"/>
        <family val="2"/>
      </rPr>
      <t xml:space="preserve"> Please indicate Color( chrome, red, blue,blck,blck&amp;red, rasta, blk&amp;wht,chrome&amp;blck, gold, pink,purple</t>
    </r>
  </si>
  <si>
    <t>Bicycle Chain -______________</t>
  </si>
  <si>
    <t>KEY-</t>
  </si>
  <si>
    <t xml:space="preserve"> KeyFob</t>
  </si>
  <si>
    <t>NA Key</t>
  </si>
  <si>
    <t xml:space="preserve"> Metal Key Med.Holder "Diamond"</t>
  </si>
  <si>
    <t xml:space="preserve"> Metal Key Med.Holder "Round"</t>
  </si>
  <si>
    <t xml:space="preserve"> Metal Key Med.Holder "Shield"</t>
  </si>
  <si>
    <t xml:space="preserve"> Metal Key Med.Holder "Tear Drop"</t>
  </si>
  <si>
    <t xml:space="preserve"> Metal Key Med.Holder "Stop Sign"</t>
  </si>
  <si>
    <t xml:space="preserve"> Metal Key Med.Holder "Oval "</t>
  </si>
  <si>
    <t xml:space="preserve">Metal Key Fob Top Loader "lite" </t>
  </si>
  <si>
    <t xml:space="preserve">Book Cover - Deluxe Triple </t>
  </si>
  <si>
    <t>Serenity Prayer</t>
  </si>
  <si>
    <t>NA Symbol</t>
  </si>
  <si>
    <t>Serenity Prayer, 6th Ed. Basic Text, ITH&amp;W, Living Clean, Guiding Principles</t>
  </si>
  <si>
    <t>NA Symbol, 6th Ed. Basic Text, ITH&amp;W, Living Clean, Guiding Principles</t>
  </si>
  <si>
    <t>Book cover without medallion holder. Available Colors are navy blue, tan, dark brown, burgundy, green, purple, black, red, pink, white.</t>
  </si>
  <si>
    <t>Deluxe double book cover for Basic Text(Guiding Principles), It Works How and Why, &amp; Living Clean with medallion holder, bookmarks, pen holder and snap strap. Available colors are navy blue, tan, dark brown, burgundy, green, purple, black, red, pink,white</t>
  </si>
  <si>
    <t>Single book cover for Basic Text, It Works How and Why, or Living Clean 
with medallion holder. Available colors are navy blue, tan, dark brown, burgundy, green, purple, black, red, pink, white.</t>
  </si>
  <si>
    <t>Deluxe double book cover for Basic Text and It Works How and Why (or Living Clean) with medallion holder, bookmarks, pen holder and snap strap. Available colors are navy blue, tan, dark brown, burgundy, green, purple, black, red, pink, white.</t>
  </si>
  <si>
    <t>Juego De 7 Carteles -Posters</t>
  </si>
  <si>
    <t>1501HI</t>
  </si>
  <si>
    <t>Little White Book Spcl. Ed.</t>
  </si>
  <si>
    <t>Lecturas del Groupo</t>
  </si>
  <si>
    <t>A Spiritual Principle a Day</t>
  </si>
  <si>
    <t>#30 Mental Health in Recovery</t>
  </si>
  <si>
    <t>Riverside County Sales Tax 8.75%</t>
  </si>
  <si>
    <t>Los Principios Que Nos Guian</t>
  </si>
  <si>
    <t>PR BasiSP</t>
  </si>
  <si>
    <t>Planning BasiSP</t>
  </si>
  <si>
    <t>SP1102</t>
  </si>
  <si>
    <t>SP3127</t>
  </si>
  <si>
    <t>SP1112</t>
  </si>
  <si>
    <t>SP8820</t>
  </si>
  <si>
    <t>SP1130</t>
  </si>
  <si>
    <t>SP9070</t>
  </si>
  <si>
    <t>SP1201</t>
  </si>
  <si>
    <t>SP9130</t>
  </si>
  <si>
    <t>SP1143</t>
  </si>
  <si>
    <t>SP4100</t>
  </si>
  <si>
    <t>SP1151</t>
  </si>
  <si>
    <t>SP4101</t>
  </si>
  <si>
    <t>SP1164</t>
  </si>
  <si>
    <t>SP4102</t>
  </si>
  <si>
    <t>SP1200</t>
  </si>
  <si>
    <t>SP4103</t>
  </si>
  <si>
    <t>SP1400</t>
  </si>
  <si>
    <t>SP4104</t>
  </si>
  <si>
    <t>SP1500</t>
  </si>
  <si>
    <t>SP4105</t>
  </si>
  <si>
    <t>SP1600</t>
  </si>
  <si>
    <t>SP4106</t>
  </si>
  <si>
    <t>SP1601</t>
  </si>
  <si>
    <t>SP4107</t>
  </si>
  <si>
    <t>SP1603</t>
  </si>
  <si>
    <t>SP4108</t>
  </si>
  <si>
    <t>SP1604</t>
  </si>
  <si>
    <t>SP2110</t>
  </si>
  <si>
    <t>SP4300</t>
  </si>
  <si>
    <t>SP2104</t>
  </si>
  <si>
    <t>SP4301</t>
  </si>
  <si>
    <t>SP2111</t>
  </si>
  <si>
    <t>SP4302</t>
  </si>
  <si>
    <t>SP3101</t>
  </si>
  <si>
    <t xml:space="preserve"> SP43XX</t>
  </si>
  <si>
    <t>SP3102</t>
  </si>
  <si>
    <t>SP3105</t>
  </si>
  <si>
    <t>SP3106</t>
  </si>
  <si>
    <t>SP3107</t>
  </si>
  <si>
    <t>SP3108</t>
  </si>
  <si>
    <t>SP3109</t>
  </si>
  <si>
    <t>SP3110</t>
  </si>
  <si>
    <t>SP3111</t>
  </si>
  <si>
    <t>SP3112</t>
  </si>
  <si>
    <t>SP3113</t>
  </si>
  <si>
    <t>SP3114</t>
  </si>
  <si>
    <t>SP3115</t>
  </si>
  <si>
    <t>SP3116</t>
  </si>
  <si>
    <t>SP3117</t>
  </si>
  <si>
    <t>SP3119</t>
  </si>
  <si>
    <t>SP3120</t>
  </si>
  <si>
    <t>SP3121</t>
  </si>
  <si>
    <t>SP3122</t>
  </si>
  <si>
    <t>SP3123</t>
  </si>
  <si>
    <t>NA Survival Kit</t>
  </si>
  <si>
    <t>SP9425</t>
  </si>
  <si>
    <t>The NA Survival Kit</t>
  </si>
  <si>
    <t>Revised July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</si>
</sst>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8" formatCode="&quot;$&quot;#,##0.00_);[Red]\(&quot;$&quot;#,##0.00\)"/>
    <numFmt numFmtId="44" formatCode="_(&quot;$&quot;* #,##0.00_);_(&quot;$&quot;* \(#,##0.00\);_(&quot;$&quot;* &quot;-&quot;??_);_(@_)"/>
    <numFmt numFmtId="164" formatCode="[&lt;=9999999]###\-####;\(###\)\ ###\-####"/>
    <numFmt numFmtId="165" formatCode="_([$$-409]* #,##0.00_);_([$$-409]* \(#,##0.00\);_([$$-409]* &quot;-&quot;??_);_(@_)"/>
    <numFmt numFmtId="166" formatCode="#,##0.00;\-#,##0.00"/>
    <numFmt numFmtId="167" formatCode="_([$$-409]* #,##0.00_);_([$$-409]* \(#,##0.00\);_([$$-409]* &quot;-&quot;????_);_(@_)"/>
    <numFmt numFmtId="168" formatCode="#,##0;\-#,##0"/>
  </numFmts>
  <fonts count="21" x14ac:knownFonts="1">
    <font>
      <sz val="11"/>
      <color theme="1"/>
      <name val="Calibri"/>
      <family val="2"/>
      <scheme val="minor"/>
    </font>
    <font>
      <u/>
      <sz val="10"/>
      <name val="Arial"/>
      <family val="2"/>
    </font>
    <font>
      <sz val="10"/>
      <color indexed="10"/>
      <name val="Arial"/>
      <family val="2"/>
    </font>
    <font>
      <sz val="8"/>
      <name val="Calibri"/>
      <family val="2"/>
    </font>
    <font>
      <sz val="11"/>
      <color theme="1"/>
      <name val="Calibri"/>
      <family val="2"/>
      <scheme val="minor"/>
    </font>
    <font>
      <b/>
      <sz val="11"/>
      <color theme="1"/>
      <name val="Calibri"/>
      <family val="2"/>
      <scheme val="minor"/>
    </font>
    <font>
      <sz val="8"/>
      <color rgb="FF000000"/>
      <name val="Arial"/>
      <family val="2"/>
    </font>
    <font>
      <sz val="8"/>
      <color theme="1"/>
      <name val="Arial"/>
      <family val="2"/>
    </font>
    <font>
      <b/>
      <sz val="8"/>
      <color rgb="FF000000"/>
      <name val="Arial"/>
      <family val="2"/>
    </font>
    <font>
      <b/>
      <sz val="11"/>
      <color theme="1"/>
      <name val="Calibri"/>
      <family val="2"/>
    </font>
    <font>
      <sz val="8"/>
      <name val="Arial"/>
      <family val="2"/>
    </font>
    <font>
      <sz val="8"/>
      <color indexed="10"/>
      <name val="Arial"/>
      <family val="2"/>
    </font>
    <font>
      <b/>
      <sz val="8"/>
      <color theme="1"/>
      <name val="Arial"/>
      <family val="2"/>
    </font>
    <font>
      <b/>
      <i/>
      <sz val="8"/>
      <color theme="1"/>
      <name val="Arial"/>
      <family val="2"/>
    </font>
    <font>
      <b/>
      <sz val="10"/>
      <color theme="1"/>
      <name val="Arial"/>
      <family val="2"/>
    </font>
    <font>
      <sz val="7.8"/>
      <color rgb="FF000000"/>
      <name val="Arial"/>
      <family val="2"/>
    </font>
    <font>
      <sz val="7.9"/>
      <color rgb="FF000000"/>
      <name val="Arial"/>
      <family val="2"/>
    </font>
    <font>
      <sz val="7"/>
      <color theme="1"/>
      <name val="Arial"/>
      <family val="2"/>
    </font>
    <font>
      <sz val="7"/>
      <color rgb="FF000000"/>
      <name val="Arial"/>
      <family val="2"/>
    </font>
    <font>
      <u/>
      <sz val="11"/>
      <color theme="10"/>
      <name val="Calibri"/>
      <family val="2"/>
      <scheme val="minor"/>
    </font>
    <font>
      <u/>
      <sz val="11"/>
      <color theme="11"/>
      <name val="Calibri"/>
      <family val="2"/>
      <scheme val="minor"/>
    </font>
  </fonts>
  <fills count="3">
    <fill>
      <patternFill patternType="none"/>
    </fill>
    <fill>
      <patternFill patternType="gray125"/>
    </fill>
    <fill>
      <patternFill patternType="solid">
        <fgColor theme="0"/>
        <bgColor indexed="64"/>
      </patternFill>
    </fill>
  </fills>
  <borders count="85">
    <border>
      <left/>
      <right/>
      <top/>
      <bottom/>
      <diagonal/>
    </border>
    <border>
      <left/>
      <right/>
      <top/>
      <bottom style="hair">
        <color auto="1"/>
      </bottom>
      <diagonal/>
    </border>
    <border>
      <left/>
      <right/>
      <top/>
      <bottom style="thin">
        <color auto="1"/>
      </bottom>
      <diagonal/>
    </border>
    <border>
      <left/>
      <right/>
      <top style="hair">
        <color auto="1"/>
      </top>
      <bottom style="hair">
        <color auto="1"/>
      </bottom>
      <diagonal/>
    </border>
    <border>
      <left/>
      <right/>
      <top style="thin">
        <color auto="1"/>
      </top>
      <bottom style="thin">
        <color auto="1"/>
      </bottom>
      <diagonal/>
    </border>
    <border>
      <left/>
      <right/>
      <top style="hair">
        <color auto="1"/>
      </top>
      <bottom style="thin">
        <color auto="1"/>
      </bottom>
      <diagonal/>
    </border>
    <border>
      <left style="thin">
        <color auto="1"/>
      </left>
      <right style="thin">
        <color auto="1"/>
      </right>
      <top style="thin">
        <color auto="1"/>
      </top>
      <bottom style="thin">
        <color auto="1"/>
      </bottom>
      <diagonal/>
    </border>
    <border>
      <left/>
      <right/>
      <top style="medium">
        <color auto="1"/>
      </top>
      <bottom style="medium">
        <color auto="1"/>
      </bottom>
      <diagonal/>
    </border>
    <border>
      <left/>
      <right/>
      <top/>
      <bottom style="double">
        <color auto="1"/>
      </bottom>
      <diagonal/>
    </border>
    <border>
      <left style="thin">
        <color auto="1"/>
      </left>
      <right style="thin">
        <color auto="1"/>
      </right>
      <top/>
      <bottom style="thin">
        <color auto="1"/>
      </bottom>
      <diagonal/>
    </border>
    <border>
      <left/>
      <right/>
      <top style="thin">
        <color auto="1"/>
      </top>
      <bottom/>
      <diagonal/>
    </border>
    <border>
      <left/>
      <right style="thin">
        <color auto="1"/>
      </right>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top style="hair">
        <color auto="1"/>
      </top>
      <bottom style="hair">
        <color auto="1"/>
      </bottom>
      <diagonal/>
    </border>
    <border>
      <left/>
      <right/>
      <top style="medium">
        <color auto="1"/>
      </top>
      <bottom/>
      <diagonal/>
    </border>
    <border>
      <left style="thin">
        <color auto="1"/>
      </left>
      <right/>
      <top style="medium">
        <color auto="1"/>
      </top>
      <bottom/>
      <diagonal/>
    </border>
    <border>
      <left/>
      <right style="thin">
        <color auto="1"/>
      </right>
      <top style="medium">
        <color auto="1"/>
      </top>
      <bottom/>
      <diagonal/>
    </border>
    <border>
      <left style="hair">
        <color auto="1"/>
      </left>
      <right style="hair">
        <color auto="1"/>
      </right>
      <top style="hair">
        <color auto="1"/>
      </top>
      <bottom style="hair">
        <color auto="1"/>
      </bottom>
      <diagonal/>
    </border>
    <border>
      <left style="hair">
        <color auto="1"/>
      </left>
      <right style="hair">
        <color auto="1"/>
      </right>
      <top/>
      <bottom/>
      <diagonal/>
    </border>
    <border>
      <left style="hair">
        <color auto="1"/>
      </left>
      <right style="hair">
        <color auto="1"/>
      </right>
      <top style="hair">
        <color auto="1"/>
      </top>
      <bottom style="thin">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thin">
        <color auto="1"/>
      </bottom>
      <diagonal/>
    </border>
    <border>
      <left style="hair">
        <color auto="1"/>
      </left>
      <right/>
      <top style="hair">
        <color auto="1"/>
      </top>
      <bottom style="thin">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
      <left style="thin">
        <color auto="1"/>
      </left>
      <right/>
      <top/>
      <bottom/>
      <diagonal/>
    </border>
    <border>
      <left style="thin">
        <color auto="1"/>
      </left>
      <right style="thin">
        <color auto="1"/>
      </right>
      <top style="medium">
        <color auto="1"/>
      </top>
      <bottom/>
      <diagonal/>
    </border>
    <border>
      <left/>
      <right style="thin">
        <color auto="1"/>
      </right>
      <top/>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thin">
        <color auto="1"/>
      </left>
      <right/>
      <top style="thin">
        <color auto="1"/>
      </top>
      <bottom/>
      <diagonal/>
    </border>
    <border>
      <left style="hair">
        <color auto="1"/>
      </left>
      <right style="hair">
        <color auto="1"/>
      </right>
      <top/>
      <bottom style="hair">
        <color auto="1"/>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right style="thin">
        <color auto="1"/>
      </right>
      <top style="thin">
        <color auto="1"/>
      </top>
      <bottom style="thin">
        <color auto="1"/>
      </bottom>
      <diagonal/>
    </border>
    <border>
      <left/>
      <right style="hair">
        <color auto="1"/>
      </right>
      <top/>
      <bottom style="hair">
        <color auto="1"/>
      </bottom>
      <diagonal/>
    </border>
    <border>
      <left/>
      <right style="thin">
        <color auto="1"/>
      </right>
      <top style="thin">
        <color auto="1"/>
      </top>
      <bottom style="hair">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right style="thin">
        <color auto="1"/>
      </right>
      <top style="thin">
        <color auto="1"/>
      </top>
      <bottom/>
      <diagonal/>
    </border>
    <border>
      <left style="hair">
        <color auto="1"/>
      </left>
      <right style="hair">
        <color auto="1"/>
      </right>
      <top style="thin">
        <color auto="1"/>
      </top>
      <bottom style="hair">
        <color auto="1"/>
      </bottom>
      <diagonal/>
    </border>
    <border>
      <left style="thin">
        <color auto="1"/>
      </left>
      <right/>
      <top/>
      <bottom style="thin">
        <color auto="1"/>
      </bottom>
      <diagonal/>
    </border>
    <border>
      <left style="thin">
        <color auto="1"/>
      </left>
      <right style="thin">
        <color auto="1"/>
      </right>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hair">
        <color auto="1"/>
      </left>
      <right/>
      <top/>
      <bottom style="hair">
        <color auto="1"/>
      </bottom>
      <diagonal/>
    </border>
    <border>
      <left style="hair">
        <color auto="1"/>
      </left>
      <right/>
      <top style="hair">
        <color auto="1"/>
      </top>
      <bottom/>
      <diagonal/>
    </border>
    <border>
      <left style="hair">
        <color auto="1"/>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hair">
        <color indexed="64"/>
      </right>
      <top style="thin">
        <color auto="1"/>
      </top>
      <bottom style="thin">
        <color auto="1"/>
      </bottom>
      <diagonal/>
    </border>
    <border>
      <left style="hair">
        <color auto="1"/>
      </left>
      <right style="thin">
        <color indexed="64"/>
      </right>
      <top style="thin">
        <color auto="1"/>
      </top>
      <bottom style="hair">
        <color auto="1"/>
      </bottom>
      <diagonal/>
    </border>
    <border>
      <left style="hair">
        <color auto="1"/>
      </left>
      <right style="thin">
        <color indexed="64"/>
      </right>
      <top/>
      <bottom style="medium">
        <color auto="1"/>
      </bottom>
      <diagonal/>
    </border>
    <border>
      <left/>
      <right style="thin">
        <color auto="1"/>
      </right>
      <top style="hair">
        <color auto="1"/>
      </top>
      <bottom/>
      <diagonal/>
    </border>
    <border>
      <left style="thin">
        <color auto="1"/>
      </left>
      <right style="thin">
        <color auto="1"/>
      </right>
      <top style="hair">
        <color auto="1"/>
      </top>
      <bottom style="hair">
        <color indexed="64"/>
      </bottom>
      <diagonal/>
    </border>
    <border>
      <left style="thin">
        <color auto="1"/>
      </left>
      <right/>
      <top/>
      <bottom style="hair">
        <color auto="1"/>
      </bottom>
      <diagonal/>
    </border>
    <border>
      <left style="thin">
        <color auto="1"/>
      </left>
      <right style="thin">
        <color auto="1"/>
      </right>
      <top style="thin">
        <color auto="1"/>
      </top>
      <bottom style="hair">
        <color indexed="64"/>
      </bottom>
      <diagonal/>
    </border>
    <border>
      <left style="thin">
        <color auto="1"/>
      </left>
      <right style="thin">
        <color auto="1"/>
      </right>
      <top/>
      <bottom style="hair">
        <color indexed="64"/>
      </bottom>
      <diagonal/>
    </border>
    <border>
      <left/>
      <right style="hair">
        <color indexed="64"/>
      </right>
      <top style="thin">
        <color auto="1"/>
      </top>
      <bottom style="thin">
        <color auto="1"/>
      </bottom>
      <diagonal/>
    </border>
    <border>
      <left style="hair">
        <color auto="1"/>
      </left>
      <right style="hair">
        <color indexed="64"/>
      </right>
      <top style="thin">
        <color auto="1"/>
      </top>
      <bottom style="thin">
        <color auto="1"/>
      </bottom>
      <diagonal/>
    </border>
    <border>
      <left style="thin">
        <color auto="1"/>
      </left>
      <right style="hair">
        <color indexed="64"/>
      </right>
      <top style="hair">
        <color auto="1"/>
      </top>
      <bottom style="medium">
        <color auto="1"/>
      </bottom>
      <diagonal/>
    </border>
    <border>
      <left/>
      <right style="hair">
        <color indexed="64"/>
      </right>
      <top style="thin">
        <color auto="1"/>
      </top>
      <bottom style="medium">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auto="1"/>
      </right>
      <top style="medium">
        <color auto="1"/>
      </top>
      <bottom style="medium">
        <color auto="1"/>
      </bottom>
      <diagonal/>
    </border>
  </borders>
  <cellStyleXfs count="6">
    <xf numFmtId="0" fontId="0" fillId="0" borderId="0"/>
    <xf numFmtId="44" fontId="4" fillId="0" borderId="0" applyFon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cellStyleXfs>
  <cellXfs count="329">
    <xf numFmtId="0" fontId="0" fillId="0" borderId="0" xfId="0"/>
    <xf numFmtId="0" fontId="6" fillId="0" borderId="1" xfId="0" applyFont="1" applyBorder="1" applyAlignment="1">
      <alignment horizontal="left" vertical="center" indent="1"/>
    </xf>
    <xf numFmtId="0" fontId="6" fillId="0" borderId="3" xfId="0" applyFont="1" applyBorder="1" applyAlignment="1">
      <alignment horizontal="left" vertical="center" indent="1"/>
    </xf>
    <xf numFmtId="0" fontId="5" fillId="0" borderId="0" xfId="0" applyFont="1" applyAlignment="1">
      <alignment horizontal="left" vertical="center"/>
    </xf>
    <xf numFmtId="0" fontId="0" fillId="0" borderId="0" xfId="0" applyAlignment="1">
      <alignment horizontal="left" vertical="center"/>
    </xf>
    <xf numFmtId="0" fontId="0" fillId="0" borderId="0" xfId="0" applyAlignment="1" applyProtection="1">
      <alignment horizontal="left" vertical="center"/>
      <protection locked="0"/>
    </xf>
    <xf numFmtId="49" fontId="6" fillId="0" borderId="6" xfId="0" applyNumberFormat="1" applyFont="1" applyBorder="1" applyAlignment="1" applyProtection="1">
      <alignment horizontal="left" vertical="center"/>
      <protection locked="0"/>
    </xf>
    <xf numFmtId="49" fontId="6" fillId="0" borderId="0" xfId="0" applyNumberFormat="1" applyFont="1" applyAlignment="1">
      <alignment horizontal="left" vertical="center"/>
    </xf>
    <xf numFmtId="49" fontId="6" fillId="0" borderId="0" xfId="0" applyNumberFormat="1" applyFont="1" applyAlignment="1">
      <alignment horizontal="left" vertical="center" wrapText="1"/>
    </xf>
    <xf numFmtId="0" fontId="5" fillId="0" borderId="0" xfId="0" applyFont="1" applyAlignment="1">
      <alignment vertical="center"/>
    </xf>
    <xf numFmtId="0" fontId="0" fillId="0" borderId="0" xfId="0" applyAlignment="1">
      <alignment vertical="center"/>
    </xf>
    <xf numFmtId="0" fontId="0" fillId="0" borderId="0" xfId="0" applyAlignment="1" applyProtection="1">
      <alignment horizontal="center" vertical="center"/>
      <protection locked="0"/>
    </xf>
    <xf numFmtId="0" fontId="0" fillId="0" borderId="0" xfId="0" applyAlignment="1" applyProtection="1">
      <alignment vertical="center"/>
      <protection locked="0"/>
    </xf>
    <xf numFmtId="0" fontId="2" fillId="0" borderId="0" xfId="0" applyFont="1" applyAlignment="1" applyProtection="1">
      <alignment vertical="center"/>
      <protection locked="0"/>
    </xf>
    <xf numFmtId="49" fontId="6" fillId="0" borderId="0" xfId="0" applyNumberFormat="1" applyFont="1" applyAlignment="1">
      <alignment vertical="center"/>
    </xf>
    <xf numFmtId="166" fontId="6" fillId="0" borderId="0" xfId="0" applyNumberFormat="1" applyFont="1" applyAlignment="1">
      <alignment vertical="center"/>
    </xf>
    <xf numFmtId="1" fontId="6" fillId="0" borderId="1" xfId="0" applyNumberFormat="1" applyFont="1" applyBorder="1" applyAlignment="1">
      <alignment horizontal="left" vertical="center" indent="1"/>
    </xf>
    <xf numFmtId="1" fontId="6" fillId="0" borderId="3" xfId="0" applyNumberFormat="1" applyFont="1" applyBorder="1" applyAlignment="1">
      <alignment horizontal="left" vertical="center" indent="1"/>
    </xf>
    <xf numFmtId="1" fontId="6" fillId="0" borderId="3" xfId="0" applyNumberFormat="1" applyFont="1" applyBorder="1" applyAlignment="1">
      <alignment horizontal="left" vertical="center" wrapText="1" indent="1"/>
    </xf>
    <xf numFmtId="0" fontId="9" fillId="0" borderId="0" xfId="0" applyFont="1" applyAlignment="1">
      <alignment vertical="center"/>
    </xf>
    <xf numFmtId="0" fontId="7" fillId="0" borderId="0" xfId="0" applyFont="1" applyAlignment="1">
      <alignment horizontal="left" vertical="center" indent="1"/>
    </xf>
    <xf numFmtId="1" fontId="6" fillId="0" borderId="0" xfId="0" applyNumberFormat="1" applyFont="1" applyAlignment="1">
      <alignment vertical="center"/>
    </xf>
    <xf numFmtId="1" fontId="6" fillId="0" borderId="0" xfId="0" applyNumberFormat="1" applyFont="1" applyAlignment="1">
      <alignment horizontal="center" vertical="center"/>
    </xf>
    <xf numFmtId="49" fontId="6" fillId="0" borderId="0" xfId="0" applyNumberFormat="1" applyFont="1" applyAlignment="1">
      <alignment horizontal="right" vertical="center"/>
    </xf>
    <xf numFmtId="0" fontId="6" fillId="0" borderId="0" xfId="0" applyFont="1" applyAlignment="1">
      <alignment horizontal="left" vertical="center" indent="1"/>
    </xf>
    <xf numFmtId="0" fontId="7" fillId="0" borderId="0" xfId="0" applyFont="1" applyAlignment="1">
      <alignment vertical="center"/>
    </xf>
    <xf numFmtId="49" fontId="6" fillId="0" borderId="0" xfId="0" applyNumberFormat="1" applyFont="1" applyAlignment="1">
      <alignment horizontal="center" vertical="center"/>
    </xf>
    <xf numFmtId="0" fontId="7" fillId="0" borderId="0" xfId="0" applyFont="1" applyAlignment="1">
      <alignment horizontal="left" vertical="center"/>
    </xf>
    <xf numFmtId="0" fontId="7" fillId="0" borderId="0" xfId="0" applyFont="1" applyAlignment="1" applyProtection="1">
      <alignment horizontal="left" vertical="center"/>
      <protection locked="0"/>
    </xf>
    <xf numFmtId="0" fontId="10" fillId="0" borderId="0" xfId="0" applyFont="1" applyAlignment="1" applyProtection="1">
      <alignment vertical="center"/>
      <protection locked="0"/>
    </xf>
    <xf numFmtId="14" fontId="11" fillId="0" borderId="0" xfId="0" applyNumberFormat="1" applyFont="1" applyAlignment="1" applyProtection="1">
      <alignment vertical="center"/>
      <protection locked="0"/>
    </xf>
    <xf numFmtId="0" fontId="6" fillId="0" borderId="13" xfId="0" applyFont="1" applyBorder="1" applyAlignment="1">
      <alignment horizontal="left" vertical="center" indent="1"/>
    </xf>
    <xf numFmtId="1" fontId="6" fillId="0" borderId="9" xfId="0" applyNumberFormat="1" applyFont="1" applyBorder="1" applyAlignment="1" applyProtection="1">
      <alignment horizontal="center" vertical="center"/>
      <protection locked="0"/>
    </xf>
    <xf numFmtId="165" fontId="7" fillId="0" borderId="1" xfId="0" applyNumberFormat="1" applyFont="1" applyBorder="1" applyAlignment="1">
      <alignment vertical="center"/>
    </xf>
    <xf numFmtId="1" fontId="6" fillId="0" borderId="9" xfId="0" applyNumberFormat="1" applyFont="1" applyBorder="1" applyAlignment="1" applyProtection="1">
      <alignment vertical="center"/>
      <protection locked="0"/>
    </xf>
    <xf numFmtId="1" fontId="6" fillId="0" borderId="6" xfId="0" applyNumberFormat="1" applyFont="1" applyBorder="1" applyAlignment="1" applyProtection="1">
      <alignment horizontal="center" vertical="center"/>
      <protection locked="0"/>
    </xf>
    <xf numFmtId="1" fontId="6" fillId="0" borderId="6" xfId="0" applyNumberFormat="1" applyFont="1" applyBorder="1" applyAlignment="1" applyProtection="1">
      <alignment vertical="center"/>
      <protection locked="0"/>
    </xf>
    <xf numFmtId="165" fontId="7" fillId="0" borderId="3" xfId="0" applyNumberFormat="1" applyFont="1" applyBorder="1" applyAlignment="1">
      <alignment vertical="center"/>
    </xf>
    <xf numFmtId="0" fontId="6" fillId="0" borderId="6" xfId="0" applyFont="1" applyBorder="1" applyAlignment="1" applyProtection="1">
      <alignment horizontal="center" vertical="center"/>
      <protection locked="0"/>
    </xf>
    <xf numFmtId="165" fontId="7" fillId="0" borderId="0" xfId="0" applyNumberFormat="1" applyFont="1" applyAlignment="1">
      <alignment vertical="center"/>
    </xf>
    <xf numFmtId="0" fontId="6" fillId="0" borderId="17" xfId="0" applyFont="1" applyBorder="1" applyAlignment="1">
      <alignment horizontal="left" vertical="center" indent="1"/>
    </xf>
    <xf numFmtId="165" fontId="7" fillId="0" borderId="12" xfId="0" applyNumberFormat="1" applyFont="1" applyBorder="1" applyAlignment="1">
      <alignment vertical="center"/>
    </xf>
    <xf numFmtId="49" fontId="6" fillId="0" borderId="21" xfId="0" applyNumberFormat="1" applyFont="1" applyBorder="1" applyAlignment="1">
      <alignment vertical="center"/>
    </xf>
    <xf numFmtId="49" fontId="6" fillId="0" borderId="21" xfId="0" applyNumberFormat="1" applyFont="1" applyBorder="1" applyAlignment="1">
      <alignment vertical="center" wrapText="1"/>
    </xf>
    <xf numFmtId="49" fontId="6" fillId="0" borderId="22" xfId="0" applyNumberFormat="1" applyFont="1" applyBorder="1" applyAlignment="1">
      <alignment vertical="center"/>
    </xf>
    <xf numFmtId="0" fontId="7" fillId="0" borderId="22" xfId="0" applyFont="1" applyBorder="1" applyAlignment="1">
      <alignment vertical="center"/>
    </xf>
    <xf numFmtId="49" fontId="6" fillId="0" borderId="23" xfId="0" applyNumberFormat="1" applyFont="1" applyBorder="1" applyAlignment="1">
      <alignment vertical="center"/>
    </xf>
    <xf numFmtId="166" fontId="6" fillId="0" borderId="21" xfId="0" applyNumberFormat="1" applyFont="1" applyBorder="1" applyAlignment="1">
      <alignment vertical="center"/>
    </xf>
    <xf numFmtId="166" fontId="6" fillId="0" borderId="23" xfId="0" applyNumberFormat="1" applyFont="1" applyBorder="1" applyAlignment="1">
      <alignment vertical="center"/>
    </xf>
    <xf numFmtId="0" fontId="7" fillId="0" borderId="22" xfId="0" applyFont="1" applyBorder="1" applyAlignment="1">
      <alignment vertical="center" wrapText="1"/>
    </xf>
    <xf numFmtId="49" fontId="6" fillId="0" borderId="0" xfId="0" applyNumberFormat="1" applyFont="1" applyAlignment="1" applyProtection="1">
      <alignment horizontal="left" vertical="center"/>
      <protection locked="0"/>
    </xf>
    <xf numFmtId="49" fontId="6" fillId="0" borderId="21" xfId="0" applyNumberFormat="1" applyFont="1" applyBorder="1" applyAlignment="1" applyProtection="1">
      <alignment horizontal="left" vertical="center"/>
      <protection locked="0"/>
    </xf>
    <xf numFmtId="0" fontId="6" fillId="0" borderId="28" xfId="0" applyFont="1" applyBorder="1" applyAlignment="1" applyProtection="1">
      <alignment horizontal="left" vertical="center"/>
      <protection locked="0"/>
    </xf>
    <xf numFmtId="3" fontId="6" fillId="0" borderId="0" xfId="0" applyNumberFormat="1" applyFont="1" applyAlignment="1">
      <alignment horizontal="center" vertical="center"/>
    </xf>
    <xf numFmtId="166" fontId="6" fillId="0" borderId="38" xfId="0" applyNumberFormat="1" applyFont="1" applyBorder="1" applyAlignment="1">
      <alignment vertical="center"/>
    </xf>
    <xf numFmtId="3" fontId="7" fillId="0" borderId="9" xfId="0" applyNumberFormat="1" applyFont="1" applyBorder="1" applyAlignment="1" applyProtection="1">
      <alignment horizontal="center" vertical="center"/>
      <protection locked="0"/>
    </xf>
    <xf numFmtId="3" fontId="6" fillId="0" borderId="6" xfId="0" applyNumberFormat="1" applyFont="1" applyBorder="1" applyAlignment="1" applyProtection="1">
      <alignment vertical="center"/>
      <protection locked="0"/>
    </xf>
    <xf numFmtId="3" fontId="6" fillId="0" borderId="6" xfId="0" applyNumberFormat="1" applyFont="1" applyBorder="1" applyAlignment="1" applyProtection="1">
      <alignment horizontal="center" vertical="center"/>
      <protection locked="0"/>
    </xf>
    <xf numFmtId="165" fontId="7" fillId="0" borderId="40" xfId="0" applyNumberFormat="1" applyFont="1" applyBorder="1" applyAlignment="1">
      <alignment vertical="center"/>
    </xf>
    <xf numFmtId="3" fontId="7" fillId="0" borderId="6" xfId="0" applyNumberFormat="1" applyFont="1" applyBorder="1" applyAlignment="1" applyProtection="1">
      <alignment horizontal="center" vertical="center"/>
      <protection locked="0"/>
    </xf>
    <xf numFmtId="165" fontId="7" fillId="0" borderId="30" xfId="0" applyNumberFormat="1" applyFont="1" applyBorder="1" applyAlignment="1">
      <alignment vertical="center"/>
    </xf>
    <xf numFmtId="165" fontId="7" fillId="0" borderId="14" xfId="0" applyNumberFormat="1" applyFont="1" applyBorder="1" applyAlignment="1">
      <alignment vertical="center"/>
    </xf>
    <xf numFmtId="165" fontId="7" fillId="0" borderId="31" xfId="0" applyNumberFormat="1" applyFont="1" applyBorder="1" applyAlignment="1">
      <alignment vertical="center"/>
    </xf>
    <xf numFmtId="3" fontId="6" fillId="0" borderId="9" xfId="0" applyNumberFormat="1"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1" fontId="7" fillId="0" borderId="9" xfId="0" applyNumberFormat="1" applyFont="1" applyBorder="1" applyAlignment="1" applyProtection="1">
      <alignment horizontal="center" vertical="center"/>
      <protection locked="0"/>
    </xf>
    <xf numFmtId="165" fontId="7" fillId="0" borderId="11" xfId="0" applyNumberFormat="1" applyFont="1" applyBorder="1" applyAlignment="1">
      <alignment vertical="center"/>
    </xf>
    <xf numFmtId="0" fontId="7" fillId="0" borderId="6" xfId="0" applyFont="1" applyBorder="1" applyAlignment="1" applyProtection="1">
      <alignment horizontal="center" vertical="center"/>
      <protection locked="0"/>
    </xf>
    <xf numFmtId="1" fontId="7" fillId="0" borderId="6" xfId="0" applyNumberFormat="1" applyFont="1" applyBorder="1" applyAlignment="1" applyProtection="1">
      <alignment horizontal="center" vertical="center"/>
      <protection locked="0"/>
    </xf>
    <xf numFmtId="0" fontId="7" fillId="0" borderId="6" xfId="0" applyFont="1" applyBorder="1" applyAlignment="1" applyProtection="1">
      <alignment vertical="center"/>
      <protection locked="0"/>
    </xf>
    <xf numFmtId="49" fontId="6" fillId="0" borderId="13" xfId="0" applyNumberFormat="1" applyFont="1" applyBorder="1" applyAlignment="1">
      <alignment horizontal="left" vertical="center" wrapText="1" indent="1"/>
    </xf>
    <xf numFmtId="49" fontId="6" fillId="0" borderId="28" xfId="0" applyNumberFormat="1" applyFont="1" applyBorder="1" applyAlignment="1">
      <alignment horizontal="left" vertical="center" wrapText="1"/>
    </xf>
    <xf numFmtId="49" fontId="6" fillId="0" borderId="29" xfId="0" applyNumberFormat="1" applyFont="1" applyBorder="1" applyAlignment="1">
      <alignment horizontal="left" vertical="center" wrapText="1"/>
    </xf>
    <xf numFmtId="49" fontId="6" fillId="0" borderId="28" xfId="0" applyNumberFormat="1" applyFont="1" applyBorder="1" applyAlignment="1">
      <alignment vertical="center"/>
    </xf>
    <xf numFmtId="49" fontId="6" fillId="0" borderId="29" xfId="0" applyNumberFormat="1" applyFont="1" applyBorder="1" applyAlignment="1">
      <alignment vertical="center"/>
    </xf>
    <xf numFmtId="0" fontId="6" fillId="0" borderId="28" xfId="0" applyFont="1" applyBorder="1" applyAlignment="1">
      <alignment horizontal="left" vertical="center"/>
    </xf>
    <xf numFmtId="49" fontId="6" fillId="0" borderId="28" xfId="0" applyNumberFormat="1" applyFont="1" applyBorder="1" applyAlignment="1">
      <alignment horizontal="left" vertical="center"/>
    </xf>
    <xf numFmtId="49" fontId="6" fillId="0" borderId="28" xfId="0" applyNumberFormat="1" applyFont="1" applyBorder="1" applyAlignment="1">
      <alignment horizontal="center" vertical="center"/>
    </xf>
    <xf numFmtId="49" fontId="6" fillId="0" borderId="39" xfId="0" applyNumberFormat="1" applyFont="1" applyBorder="1" applyAlignment="1">
      <alignment horizontal="left" vertical="center" wrapText="1"/>
    </xf>
    <xf numFmtId="49" fontId="6" fillId="0" borderId="38" xfId="0" applyNumberFormat="1" applyFont="1" applyBorder="1" applyAlignment="1">
      <alignment vertical="center"/>
    </xf>
    <xf numFmtId="3" fontId="6" fillId="0" borderId="0" xfId="0" applyNumberFormat="1" applyFont="1" applyAlignment="1" applyProtection="1">
      <alignment horizontal="center" vertical="center"/>
      <protection locked="0"/>
    </xf>
    <xf numFmtId="49" fontId="6" fillId="0" borderId="36" xfId="0" applyNumberFormat="1" applyFont="1" applyBorder="1" applyAlignment="1">
      <alignment vertical="center"/>
    </xf>
    <xf numFmtId="0" fontId="6" fillId="0" borderId="39" xfId="0" applyFont="1" applyBorder="1" applyAlignment="1" applyProtection="1">
      <alignment horizontal="left" vertical="center"/>
      <protection locked="0"/>
    </xf>
    <xf numFmtId="49" fontId="6" fillId="0" borderId="38" xfId="0" applyNumberFormat="1" applyFont="1" applyBorder="1" applyAlignment="1" applyProtection="1">
      <alignment horizontal="left" vertical="center"/>
      <protection locked="0"/>
    </xf>
    <xf numFmtId="49" fontId="6" fillId="0" borderId="35" xfId="0" applyNumberFormat="1" applyFont="1" applyBorder="1" applyAlignment="1">
      <alignment horizontal="left" vertical="center" wrapText="1"/>
    </xf>
    <xf numFmtId="1" fontId="6" fillId="0" borderId="0" xfId="0" applyNumberFormat="1" applyFont="1" applyAlignment="1" applyProtection="1">
      <alignment horizontal="center" vertical="center"/>
      <protection locked="0"/>
    </xf>
    <xf numFmtId="0" fontId="6" fillId="0" borderId="0" xfId="0" applyFont="1" applyAlignment="1" applyProtection="1">
      <alignment horizontal="left" vertical="center"/>
      <protection locked="0"/>
    </xf>
    <xf numFmtId="49" fontId="6" fillId="0" borderId="0" xfId="0" applyNumberFormat="1" applyFont="1" applyAlignment="1">
      <alignment vertical="center" wrapText="1"/>
    </xf>
    <xf numFmtId="44" fontId="7" fillId="0" borderId="0" xfId="1" applyFont="1" applyBorder="1" applyAlignment="1">
      <alignment vertical="center"/>
    </xf>
    <xf numFmtId="165" fontId="7" fillId="0" borderId="10" xfId="0" applyNumberFormat="1" applyFont="1" applyBorder="1" applyAlignment="1">
      <alignment vertical="center"/>
    </xf>
    <xf numFmtId="1" fontId="7" fillId="0" borderId="0" xfId="0" applyNumberFormat="1" applyFont="1" applyAlignment="1" applyProtection="1">
      <alignment horizontal="center" vertical="center"/>
      <protection locked="0"/>
    </xf>
    <xf numFmtId="44" fontId="7" fillId="0" borderId="8" xfId="1" applyFont="1" applyBorder="1" applyAlignment="1">
      <alignment vertical="center"/>
    </xf>
    <xf numFmtId="0" fontId="7" fillId="0" borderId="0" xfId="0" applyFont="1" applyAlignment="1">
      <alignment horizontal="right" vertical="center"/>
    </xf>
    <xf numFmtId="49" fontId="7" fillId="0" borderId="0" xfId="0" applyNumberFormat="1" applyFont="1" applyAlignment="1">
      <alignment horizontal="left" vertical="center"/>
    </xf>
    <xf numFmtId="165" fontId="7" fillId="0" borderId="8" xfId="0" applyNumberFormat="1" applyFont="1" applyBorder="1" applyAlignment="1">
      <alignment vertical="center"/>
    </xf>
    <xf numFmtId="49" fontId="7" fillId="0" borderId="28" xfId="0" applyNumberFormat="1" applyFont="1" applyBorder="1" applyAlignment="1">
      <alignment horizontal="center" vertical="center"/>
    </xf>
    <xf numFmtId="0" fontId="7" fillId="0" borderId="21" xfId="0" applyFont="1" applyBorder="1" applyAlignment="1">
      <alignment vertical="center"/>
    </xf>
    <xf numFmtId="2" fontId="7" fillId="0" borderId="21" xfId="0" applyNumberFormat="1" applyFont="1" applyBorder="1" applyAlignment="1">
      <alignment vertical="center"/>
    </xf>
    <xf numFmtId="49" fontId="6" fillId="0" borderId="21" xfId="0" applyNumberFormat="1" applyFont="1" applyBorder="1" applyAlignment="1">
      <alignment horizontal="left" vertical="center"/>
    </xf>
    <xf numFmtId="0" fontId="13" fillId="0" borderId="0" xfId="0" applyFont="1" applyAlignment="1">
      <alignment horizontal="center" vertical="center"/>
    </xf>
    <xf numFmtId="3" fontId="6" fillId="0" borderId="0" xfId="0" applyNumberFormat="1" applyFont="1" applyAlignment="1" applyProtection="1">
      <alignment vertical="center"/>
      <protection locked="0"/>
    </xf>
    <xf numFmtId="3" fontId="6" fillId="0" borderId="10" xfId="0" applyNumberFormat="1" applyFont="1" applyBorder="1" applyAlignment="1">
      <alignment horizontal="center" vertical="center"/>
    </xf>
    <xf numFmtId="1" fontId="6" fillId="0" borderId="0" xfId="0" applyNumberFormat="1" applyFont="1" applyAlignment="1" applyProtection="1">
      <alignment vertical="center"/>
      <protection locked="0"/>
    </xf>
    <xf numFmtId="0" fontId="7" fillId="0" borderId="19" xfId="0" applyFont="1" applyBorder="1" applyAlignment="1">
      <alignment vertical="center"/>
    </xf>
    <xf numFmtId="49" fontId="7" fillId="0" borderId="18" xfId="0" applyNumberFormat="1" applyFont="1" applyBorder="1" applyAlignment="1">
      <alignment horizontal="left" vertical="center"/>
    </xf>
    <xf numFmtId="49" fontId="8" fillId="0" borderId="18" xfId="0" applyNumberFormat="1" applyFont="1" applyBorder="1" applyAlignment="1">
      <alignment horizontal="center" vertical="center"/>
    </xf>
    <xf numFmtId="0" fontId="7" fillId="0" borderId="18" xfId="0" applyFont="1" applyBorder="1" applyAlignment="1">
      <alignment vertical="center"/>
    </xf>
    <xf numFmtId="0" fontId="7" fillId="0" borderId="20" xfId="0" applyFont="1" applyBorder="1" applyAlignment="1">
      <alignment vertical="center"/>
    </xf>
    <xf numFmtId="0" fontId="14" fillId="0" borderId="0" xfId="0" applyFont="1" applyAlignment="1">
      <alignment vertical="center"/>
    </xf>
    <xf numFmtId="49" fontId="6" fillId="0" borderId="42" xfId="0" applyNumberFormat="1" applyFont="1" applyBorder="1" applyAlignment="1">
      <alignment vertical="center" wrapText="1"/>
    </xf>
    <xf numFmtId="49" fontId="6" fillId="0" borderId="24" xfId="0" applyNumberFormat="1" applyFont="1" applyBorder="1" applyAlignment="1">
      <alignment vertical="center" wrapText="1"/>
    </xf>
    <xf numFmtId="49" fontId="6" fillId="0" borderId="26" xfId="0" applyNumberFormat="1" applyFont="1" applyBorder="1" applyAlignment="1">
      <alignment vertical="center" wrapText="1"/>
    </xf>
    <xf numFmtId="49" fontId="6" fillId="0" borderId="6" xfId="0" applyNumberFormat="1" applyFont="1" applyBorder="1" applyAlignment="1" applyProtection="1">
      <alignment horizontal="left" vertical="center" wrapText="1"/>
      <protection locked="0"/>
    </xf>
    <xf numFmtId="49" fontId="6" fillId="0" borderId="17" xfId="0" applyNumberFormat="1" applyFont="1" applyBorder="1" applyAlignment="1">
      <alignment horizontal="left" vertical="center"/>
    </xf>
    <xf numFmtId="49" fontId="6" fillId="0" borderId="13" xfId="0" applyNumberFormat="1" applyFont="1" applyBorder="1" applyAlignment="1">
      <alignment horizontal="left" vertical="center"/>
    </xf>
    <xf numFmtId="49" fontId="6" fillId="0" borderId="36" xfId="0" applyNumberFormat="1" applyFont="1" applyBorder="1" applyAlignment="1">
      <alignment horizontal="left" vertical="center"/>
    </xf>
    <xf numFmtId="49" fontId="6" fillId="0" borderId="25" xfId="0" applyNumberFormat="1" applyFont="1" applyBorder="1" applyAlignment="1">
      <alignment vertical="center" wrapText="1"/>
    </xf>
    <xf numFmtId="49" fontId="6" fillId="0" borderId="27" xfId="0" applyNumberFormat="1" applyFont="1" applyBorder="1" applyAlignment="1">
      <alignment vertical="center" wrapText="1"/>
    </xf>
    <xf numFmtId="165" fontId="7" fillId="0" borderId="43" xfId="0" applyNumberFormat="1" applyFont="1" applyBorder="1" applyAlignment="1">
      <alignment vertical="center"/>
    </xf>
    <xf numFmtId="166" fontId="6" fillId="0" borderId="6" xfId="0" applyNumberFormat="1" applyFont="1" applyBorder="1" applyAlignment="1" applyProtection="1">
      <alignment vertical="center"/>
      <protection locked="0"/>
    </xf>
    <xf numFmtId="49" fontId="6" fillId="0" borderId="25" xfId="0" applyNumberFormat="1" applyFont="1" applyBorder="1" applyAlignment="1">
      <alignment vertical="center"/>
    </xf>
    <xf numFmtId="49" fontId="6" fillId="0" borderId="27" xfId="0" applyNumberFormat="1" applyFont="1" applyBorder="1" applyAlignment="1">
      <alignment vertical="center"/>
    </xf>
    <xf numFmtId="44" fontId="8" fillId="0" borderId="41" xfId="1" applyFont="1" applyBorder="1" applyAlignment="1" applyProtection="1">
      <alignment horizontal="right" vertical="center"/>
    </xf>
    <xf numFmtId="166" fontId="6" fillId="0" borderId="42" xfId="0" applyNumberFormat="1" applyFont="1" applyBorder="1" applyAlignment="1">
      <alignment vertical="center"/>
    </xf>
    <xf numFmtId="165" fontId="7" fillId="0" borderId="5" xfId="0" applyNumberFormat="1" applyFont="1" applyBorder="1" applyAlignment="1">
      <alignment vertical="center"/>
    </xf>
    <xf numFmtId="0" fontId="6" fillId="0" borderId="3" xfId="0" applyFont="1" applyBorder="1" applyAlignment="1" applyProtection="1">
      <alignment horizontal="left" vertical="center" indent="1"/>
      <protection locked="0"/>
    </xf>
    <xf numFmtId="0" fontId="6" fillId="0" borderId="24" xfId="0" applyFont="1" applyBorder="1" applyAlignment="1" applyProtection="1">
      <alignment horizontal="left" vertical="center" indent="1"/>
      <protection locked="0"/>
    </xf>
    <xf numFmtId="49" fontId="6" fillId="0" borderId="36" xfId="0" applyNumberFormat="1" applyFont="1" applyBorder="1" applyAlignment="1" applyProtection="1">
      <alignment horizontal="left" vertical="center"/>
      <protection locked="0"/>
    </xf>
    <xf numFmtId="0" fontId="6" fillId="0" borderId="1" xfId="0" applyFont="1" applyBorder="1" applyAlignment="1" applyProtection="1">
      <alignment horizontal="left" vertical="center" indent="1"/>
      <protection locked="0"/>
    </xf>
    <xf numFmtId="4" fontId="6" fillId="0" borderId="38" xfId="0" applyNumberFormat="1" applyFont="1" applyBorder="1" applyAlignment="1">
      <alignment vertical="center"/>
    </xf>
    <xf numFmtId="0" fontId="6" fillId="0" borderId="42" xfId="0" applyFont="1" applyBorder="1" applyAlignment="1" applyProtection="1">
      <alignment horizontal="left" vertical="center" indent="1"/>
      <protection locked="0"/>
    </xf>
    <xf numFmtId="49" fontId="6" fillId="0" borderId="38" xfId="0" applyNumberFormat="1" applyFont="1" applyBorder="1" applyAlignment="1">
      <alignment horizontal="left" vertical="center"/>
    </xf>
    <xf numFmtId="3" fontId="6" fillId="0" borderId="15" xfId="0" applyNumberFormat="1" applyFont="1" applyBorder="1" applyAlignment="1" applyProtection="1">
      <alignment horizontal="center" vertical="center"/>
      <protection locked="0"/>
    </xf>
    <xf numFmtId="3" fontId="6" fillId="0" borderId="41" xfId="0" applyNumberFormat="1" applyFont="1" applyBorder="1" applyAlignment="1" applyProtection="1">
      <alignment horizontal="center" vertical="center"/>
      <protection locked="0"/>
    </xf>
    <xf numFmtId="165" fontId="7" fillId="0" borderId="45" xfId="0" applyNumberFormat="1" applyFont="1" applyBorder="1" applyAlignment="1">
      <alignment vertical="center"/>
    </xf>
    <xf numFmtId="44" fontId="7" fillId="0" borderId="47" xfId="1" applyFont="1" applyBorder="1" applyAlignment="1">
      <alignment vertical="center"/>
    </xf>
    <xf numFmtId="165" fontId="7" fillId="0" borderId="47" xfId="0" applyNumberFormat="1" applyFont="1" applyBorder="1" applyAlignment="1">
      <alignment vertical="center"/>
    </xf>
    <xf numFmtId="165" fontId="7" fillId="0" borderId="49" xfId="0" applyNumberFormat="1" applyFont="1" applyBorder="1" applyAlignment="1">
      <alignment vertical="center"/>
    </xf>
    <xf numFmtId="167" fontId="7" fillId="0" borderId="47" xfId="0" applyNumberFormat="1" applyFont="1" applyBorder="1" applyAlignment="1">
      <alignment horizontal="left" vertical="center"/>
    </xf>
    <xf numFmtId="165" fontId="12" fillId="0" borderId="51" xfId="0" applyNumberFormat="1" applyFont="1" applyBorder="1" applyAlignment="1">
      <alignment vertical="center"/>
    </xf>
    <xf numFmtId="49" fontId="15" fillId="0" borderId="21" xfId="0" applyNumberFormat="1" applyFont="1" applyBorder="1" applyAlignment="1">
      <alignment vertical="center"/>
    </xf>
    <xf numFmtId="3" fontId="6" fillId="0" borderId="52" xfId="0" applyNumberFormat="1" applyFont="1" applyBorder="1" applyAlignment="1" applyProtection="1">
      <alignment horizontal="center" vertical="center"/>
      <protection locked="0"/>
    </xf>
    <xf numFmtId="49" fontId="6" fillId="0" borderId="35" xfId="0" applyNumberFormat="1" applyFont="1" applyBorder="1" applyAlignment="1">
      <alignment horizontal="center" vertical="center"/>
    </xf>
    <xf numFmtId="49" fontId="6" fillId="0" borderId="53" xfId="0" applyNumberFormat="1" applyFont="1" applyBorder="1" applyAlignment="1">
      <alignment horizontal="center" vertical="center"/>
    </xf>
    <xf numFmtId="49" fontId="6" fillId="0" borderId="54" xfId="0" applyNumberFormat="1" applyFont="1" applyBorder="1" applyAlignment="1">
      <alignment vertical="center"/>
    </xf>
    <xf numFmtId="166" fontId="6" fillId="0" borderId="54" xfId="0" applyNumberFormat="1" applyFont="1" applyBorder="1" applyAlignment="1">
      <alignment vertical="center"/>
    </xf>
    <xf numFmtId="0" fontId="8" fillId="0" borderId="37" xfId="0" applyFont="1" applyBorder="1" applyAlignment="1">
      <alignment horizontal="left" vertical="center"/>
    </xf>
    <xf numFmtId="0" fontId="12" fillId="0" borderId="18" xfId="0" applyFont="1" applyBorder="1" applyAlignment="1">
      <alignment horizontal="center" vertical="center"/>
    </xf>
    <xf numFmtId="0" fontId="17" fillId="0" borderId="22" xfId="0" applyFont="1" applyBorder="1" applyAlignment="1">
      <alignment vertical="center" wrapText="1"/>
    </xf>
    <xf numFmtId="166" fontId="6" fillId="0" borderId="21" xfId="0" applyNumberFormat="1" applyFont="1" applyBorder="1" applyAlignment="1">
      <alignment vertical="center" wrapText="1"/>
    </xf>
    <xf numFmtId="49" fontId="18" fillId="0" borderId="21" xfId="0" applyNumberFormat="1" applyFont="1" applyBorder="1" applyAlignment="1">
      <alignment vertical="center" wrapText="1"/>
    </xf>
    <xf numFmtId="0" fontId="7" fillId="0" borderId="0" xfId="0" applyFont="1" applyAlignment="1">
      <alignment horizontal="center" vertical="center"/>
    </xf>
    <xf numFmtId="3" fontId="8" fillId="0" borderId="6" xfId="0" applyNumberFormat="1" applyFont="1" applyBorder="1" applyAlignment="1" applyProtection="1">
      <alignment horizontal="center" vertical="center"/>
      <protection locked="0"/>
    </xf>
    <xf numFmtId="166" fontId="8" fillId="0" borderId="6" xfId="0" applyNumberFormat="1" applyFont="1" applyBorder="1" applyAlignment="1" applyProtection="1">
      <alignment vertical="center"/>
      <protection locked="0"/>
    </xf>
    <xf numFmtId="49" fontId="6" fillId="0" borderId="3" xfId="0" applyNumberFormat="1" applyFont="1" applyBorder="1" applyAlignment="1">
      <alignment vertical="center"/>
    </xf>
    <xf numFmtId="49" fontId="6" fillId="0" borderId="1" xfId="0" applyNumberFormat="1" applyFont="1" applyBorder="1" applyAlignment="1">
      <alignment vertical="center"/>
    </xf>
    <xf numFmtId="49" fontId="8" fillId="0" borderId="4" xfId="0" applyNumberFormat="1" applyFont="1" applyBorder="1" applyAlignment="1">
      <alignment horizontal="center" vertical="center"/>
    </xf>
    <xf numFmtId="165" fontId="12" fillId="0" borderId="41" xfId="0" applyNumberFormat="1" applyFont="1" applyBorder="1" applyAlignment="1">
      <alignment horizontal="center" vertical="center"/>
    </xf>
    <xf numFmtId="49" fontId="8" fillId="0" borderId="6" xfId="0" applyNumberFormat="1" applyFont="1" applyBorder="1" applyAlignment="1">
      <alignment horizontal="left" vertical="center" wrapText="1"/>
    </xf>
    <xf numFmtId="166" fontId="6" fillId="0" borderId="56" xfId="0" applyNumberFormat="1" applyFont="1" applyBorder="1" applyAlignment="1" applyProtection="1">
      <alignment vertical="center"/>
      <protection locked="0"/>
    </xf>
    <xf numFmtId="166" fontId="6" fillId="0" borderId="21" xfId="0" applyNumberFormat="1" applyFont="1" applyBorder="1" applyAlignment="1" applyProtection="1">
      <alignment vertical="center"/>
      <protection locked="0"/>
    </xf>
    <xf numFmtId="49" fontId="6" fillId="0" borderId="9" xfId="0" applyNumberFormat="1" applyFont="1" applyBorder="1" applyAlignment="1" applyProtection="1">
      <alignment horizontal="left" vertical="center" wrapText="1"/>
      <protection locked="0"/>
    </xf>
    <xf numFmtId="1" fontId="8" fillId="0" borderId="6" xfId="0" applyNumberFormat="1" applyFont="1" applyBorder="1" applyAlignment="1">
      <alignment horizontal="center" vertical="center"/>
    </xf>
    <xf numFmtId="49" fontId="8" fillId="0" borderId="6" xfId="0" applyNumberFormat="1" applyFont="1" applyBorder="1" applyAlignment="1">
      <alignment horizontal="left" vertical="center"/>
    </xf>
    <xf numFmtId="49" fontId="8" fillId="0" borderId="6" xfId="0" applyNumberFormat="1" applyFont="1" applyBorder="1" applyAlignment="1">
      <alignment horizontal="center" vertical="center"/>
    </xf>
    <xf numFmtId="49" fontId="6" fillId="0" borderId="39" xfId="0" applyNumberFormat="1" applyFont="1" applyBorder="1" applyAlignment="1">
      <alignment horizontal="center" vertical="center"/>
    </xf>
    <xf numFmtId="0" fontId="7" fillId="0" borderId="32" xfId="0" applyFont="1" applyBorder="1" applyAlignment="1">
      <alignment vertical="center"/>
    </xf>
    <xf numFmtId="0" fontId="7" fillId="0" borderId="34" xfId="0" applyFont="1" applyBorder="1" applyAlignment="1">
      <alignment vertical="center"/>
    </xf>
    <xf numFmtId="165" fontId="7" fillId="0" borderId="18" xfId="0" applyNumberFormat="1" applyFont="1" applyBorder="1" applyAlignment="1">
      <alignment vertical="center"/>
    </xf>
    <xf numFmtId="165" fontId="7" fillId="0" borderId="19" xfId="0" applyNumberFormat="1" applyFont="1" applyBorder="1" applyAlignment="1">
      <alignment vertical="center"/>
    </xf>
    <xf numFmtId="0" fontId="7" fillId="0" borderId="18" xfId="0" applyFont="1" applyBorder="1" applyAlignment="1">
      <alignment horizontal="left" vertical="center"/>
    </xf>
    <xf numFmtId="165" fontId="7" fillId="0" borderId="20" xfId="0" applyNumberFormat="1" applyFont="1" applyBorder="1" applyAlignment="1">
      <alignment vertical="center"/>
    </xf>
    <xf numFmtId="1" fontId="7" fillId="0" borderId="18" xfId="0" applyNumberFormat="1" applyFont="1" applyBorder="1" applyAlignment="1">
      <alignment vertical="center"/>
    </xf>
    <xf numFmtId="49" fontId="6" fillId="0" borderId="9" xfId="0" applyNumberFormat="1" applyFont="1" applyBorder="1" applyAlignment="1" applyProtection="1">
      <alignment horizontal="left" vertical="center"/>
      <protection locked="0"/>
    </xf>
    <xf numFmtId="49" fontId="6" fillId="0" borderId="25" xfId="0" applyNumberFormat="1" applyFont="1" applyBorder="1" applyAlignment="1">
      <alignment horizontal="left" vertical="center"/>
    </xf>
    <xf numFmtId="0" fontId="6" fillId="0" borderId="17" xfId="0" applyFont="1" applyBorder="1" applyAlignment="1">
      <alignment horizontal="center" vertical="center"/>
    </xf>
    <xf numFmtId="168" fontId="6" fillId="0" borderId="23" xfId="0" applyNumberFormat="1" applyFont="1" applyBorder="1" applyAlignment="1">
      <alignment vertical="center"/>
    </xf>
    <xf numFmtId="49" fontId="7" fillId="0" borderId="0" xfId="0" applyNumberFormat="1" applyFont="1" applyAlignment="1">
      <alignment horizontal="right" vertical="center"/>
    </xf>
    <xf numFmtId="166" fontId="6" fillId="0" borderId="1" xfId="0" applyNumberFormat="1" applyFont="1" applyBorder="1" applyAlignment="1">
      <alignment vertical="center"/>
    </xf>
    <xf numFmtId="166" fontId="6" fillId="0" borderId="25" xfId="0" applyNumberFormat="1" applyFont="1" applyBorder="1" applyAlignment="1">
      <alignment vertical="center"/>
    </xf>
    <xf numFmtId="166" fontId="6" fillId="0" borderId="5" xfId="0" applyNumberFormat="1" applyFont="1" applyBorder="1" applyAlignment="1">
      <alignment vertical="center"/>
    </xf>
    <xf numFmtId="166" fontId="6" fillId="0" borderId="62" xfId="0" applyNumberFormat="1" applyFont="1" applyBorder="1" applyAlignment="1">
      <alignment vertical="center"/>
    </xf>
    <xf numFmtId="166" fontId="6" fillId="0" borderId="27" xfId="0" applyNumberFormat="1" applyFont="1" applyBorder="1" applyAlignment="1">
      <alignment vertical="center"/>
    </xf>
    <xf numFmtId="166" fontId="6" fillId="0" borderId="64" xfId="0" applyNumberFormat="1" applyFont="1" applyBorder="1" applyAlignment="1">
      <alignment vertical="center"/>
    </xf>
    <xf numFmtId="0" fontId="7" fillId="0" borderId="6" xfId="0" applyFont="1" applyBorder="1" applyAlignment="1">
      <alignment vertical="center"/>
    </xf>
    <xf numFmtId="0" fontId="6" fillId="0" borderId="52" xfId="0" applyFont="1" applyBorder="1" applyAlignment="1" applyProtection="1">
      <alignment horizontal="center" vertical="center"/>
      <protection locked="0"/>
    </xf>
    <xf numFmtId="0" fontId="12" fillId="0" borderId="6" xfId="0" applyFont="1" applyBorder="1" applyAlignment="1">
      <alignment vertical="center"/>
    </xf>
    <xf numFmtId="3" fontId="7" fillId="0" borderId="52" xfId="0" applyNumberFormat="1" applyFont="1" applyBorder="1" applyAlignment="1" applyProtection="1">
      <alignment horizontal="center" vertical="center"/>
      <protection locked="0"/>
    </xf>
    <xf numFmtId="0" fontId="7" fillId="0" borderId="44" xfId="0" applyFont="1" applyBorder="1" applyAlignment="1">
      <alignment vertical="center"/>
    </xf>
    <xf numFmtId="0" fontId="7" fillId="0" borderId="45" xfId="0" applyFont="1" applyBorder="1" applyAlignment="1">
      <alignment vertical="center"/>
    </xf>
    <xf numFmtId="0" fontId="7" fillId="0" borderId="66" xfId="0" applyFont="1" applyBorder="1" applyAlignment="1">
      <alignment vertical="center"/>
    </xf>
    <xf numFmtId="0" fontId="7" fillId="0" borderId="67" xfId="0" applyFont="1" applyBorder="1" applyAlignment="1">
      <alignment vertical="center"/>
    </xf>
    <xf numFmtId="0" fontId="7" fillId="0" borderId="67" xfId="0" applyFont="1" applyBorder="1" applyAlignment="1">
      <alignment horizontal="center" vertical="center"/>
    </xf>
    <xf numFmtId="0" fontId="7" fillId="0" borderId="68" xfId="0" applyFont="1" applyBorder="1" applyAlignment="1">
      <alignment vertical="center"/>
    </xf>
    <xf numFmtId="0" fontId="12" fillId="0" borderId="65" xfId="0" applyFont="1" applyBorder="1" applyAlignment="1">
      <alignment vertical="center"/>
    </xf>
    <xf numFmtId="166" fontId="6" fillId="2" borderId="21" xfId="0" applyNumberFormat="1" applyFont="1" applyFill="1" applyBorder="1" applyAlignment="1">
      <alignment vertical="center"/>
    </xf>
    <xf numFmtId="166" fontId="6" fillId="2" borderId="23" xfId="0" applyNumberFormat="1" applyFont="1" applyFill="1" applyBorder="1" applyAlignment="1">
      <alignment vertical="center"/>
    </xf>
    <xf numFmtId="49" fontId="16" fillId="0" borderId="25" xfId="0" applyNumberFormat="1" applyFont="1" applyBorder="1" applyAlignment="1">
      <alignment vertical="center"/>
    </xf>
    <xf numFmtId="165" fontId="7" fillId="0" borderId="25" xfId="0" applyNumberFormat="1" applyFont="1" applyBorder="1" applyAlignment="1">
      <alignment vertical="center"/>
    </xf>
    <xf numFmtId="166" fontId="6" fillId="0" borderId="36" xfId="0" applyNumberFormat="1" applyFont="1" applyBorder="1" applyAlignment="1" applyProtection="1">
      <alignment vertical="center"/>
      <protection locked="0"/>
    </xf>
    <xf numFmtId="49" fontId="6" fillId="0" borderId="62" xfId="0" applyNumberFormat="1" applyFont="1" applyBorder="1" applyAlignment="1">
      <alignment horizontal="left" vertical="center"/>
    </xf>
    <xf numFmtId="49" fontId="6" fillId="0" borderId="63" xfId="0" applyNumberFormat="1" applyFont="1" applyBorder="1" applyAlignment="1">
      <alignment vertical="center"/>
    </xf>
    <xf numFmtId="0" fontId="8" fillId="0" borderId="10" xfId="0" applyFont="1" applyBorder="1" applyAlignment="1">
      <alignment horizontal="left" vertical="center"/>
    </xf>
    <xf numFmtId="1" fontId="8" fillId="0" borderId="52" xfId="0" applyNumberFormat="1" applyFont="1" applyBorder="1" applyAlignment="1">
      <alignment horizontal="center" vertical="center"/>
    </xf>
    <xf numFmtId="49" fontId="8" fillId="0" borderId="52" xfId="0" applyNumberFormat="1" applyFont="1" applyBorder="1" applyAlignment="1">
      <alignment horizontal="left" vertical="center"/>
    </xf>
    <xf numFmtId="49" fontId="8" fillId="0" borderId="52" xfId="0" applyNumberFormat="1" applyFont="1" applyBorder="1" applyAlignment="1">
      <alignment horizontal="center" vertical="center"/>
    </xf>
    <xf numFmtId="166" fontId="8" fillId="0" borderId="52" xfId="0" applyNumberFormat="1" applyFont="1" applyBorder="1" applyAlignment="1">
      <alignment vertical="center"/>
    </xf>
    <xf numFmtId="0" fontId="6" fillId="0" borderId="39" xfId="0" applyFont="1" applyBorder="1" applyAlignment="1">
      <alignment horizontal="left" vertical="center"/>
    </xf>
    <xf numFmtId="49" fontId="6" fillId="0" borderId="62" xfId="0" applyNumberFormat="1" applyFont="1" applyBorder="1" applyAlignment="1">
      <alignment vertical="center"/>
    </xf>
    <xf numFmtId="166" fontId="6" fillId="0" borderId="9" xfId="0" applyNumberFormat="1" applyFont="1" applyBorder="1" applyAlignment="1" applyProtection="1">
      <alignment vertical="center"/>
      <protection locked="0"/>
    </xf>
    <xf numFmtId="49" fontId="6" fillId="0" borderId="6" xfId="0" applyNumberFormat="1" applyFont="1" applyBorder="1" applyAlignment="1">
      <alignment vertical="center"/>
    </xf>
    <xf numFmtId="49" fontId="6" fillId="0" borderId="6" xfId="0" applyNumberFormat="1" applyFont="1" applyBorder="1" applyAlignment="1">
      <alignment horizontal="left" vertical="center" wrapText="1"/>
    </xf>
    <xf numFmtId="0" fontId="6" fillId="0" borderId="6" xfId="0" applyFont="1" applyBorder="1" applyAlignment="1">
      <alignment horizontal="left" vertical="center"/>
    </xf>
    <xf numFmtId="166" fontId="8" fillId="0" borderId="41" xfId="0" applyNumberFormat="1" applyFont="1" applyBorder="1" applyAlignment="1">
      <alignment vertical="center"/>
    </xf>
    <xf numFmtId="0" fontId="8" fillId="0" borderId="50" xfId="0" applyFont="1" applyBorder="1" applyAlignment="1">
      <alignment horizontal="left" vertical="center"/>
    </xf>
    <xf numFmtId="0" fontId="8" fillId="0" borderId="7" xfId="0" applyFont="1" applyBorder="1" applyAlignment="1">
      <alignment horizontal="left" vertical="center"/>
    </xf>
    <xf numFmtId="0" fontId="8" fillId="0" borderId="51" xfId="0" applyFont="1" applyBorder="1" applyAlignment="1">
      <alignment horizontal="left" vertical="center"/>
    </xf>
    <xf numFmtId="166" fontId="6" fillId="0" borderId="56" xfId="0" applyNumberFormat="1" applyFont="1" applyBorder="1" applyAlignment="1">
      <alignment vertical="center"/>
    </xf>
    <xf numFmtId="165" fontId="7" fillId="0" borderId="70" xfId="0" applyNumberFormat="1" applyFont="1" applyBorder="1" applyAlignment="1">
      <alignment vertical="center"/>
    </xf>
    <xf numFmtId="165" fontId="7" fillId="0" borderId="71" xfId="0" applyNumberFormat="1" applyFont="1" applyBorder="1" applyAlignment="1">
      <alignment vertical="center"/>
    </xf>
    <xf numFmtId="1" fontId="8" fillId="0" borderId="10" xfId="0" applyNumberFormat="1" applyFont="1" applyBorder="1" applyAlignment="1">
      <alignment horizontal="center" vertical="center"/>
    </xf>
    <xf numFmtId="1" fontId="8" fillId="0" borderId="55" xfId="0" applyNumberFormat="1" applyFont="1" applyBorder="1" applyAlignment="1">
      <alignment horizontal="center" vertical="center"/>
    </xf>
    <xf numFmtId="49" fontId="6" fillId="0" borderId="63" xfId="0" applyNumberFormat="1" applyFont="1" applyBorder="1" applyAlignment="1">
      <alignment horizontal="left" vertical="center"/>
    </xf>
    <xf numFmtId="165" fontId="7" fillId="0" borderId="72" xfId="0" applyNumberFormat="1" applyFont="1" applyBorder="1" applyAlignment="1">
      <alignment vertical="center"/>
    </xf>
    <xf numFmtId="166" fontId="6" fillId="0" borderId="22" xfId="0" applyNumberFormat="1" applyFont="1" applyBorder="1" applyAlignment="1" applyProtection="1">
      <alignment vertical="center"/>
      <protection locked="0"/>
    </xf>
    <xf numFmtId="165" fontId="12" fillId="0" borderId="11" xfId="0" applyNumberFormat="1" applyFont="1" applyBorder="1" applyAlignment="1">
      <alignment vertical="center"/>
    </xf>
    <xf numFmtId="49" fontId="6" fillId="0" borderId="24" xfId="0" applyNumberFormat="1" applyFont="1" applyBorder="1" applyAlignment="1">
      <alignment vertical="center"/>
    </xf>
    <xf numFmtId="0" fontId="6" fillId="0" borderId="74" xfId="0" applyFont="1" applyBorder="1" applyAlignment="1">
      <alignment horizontal="center" vertical="center"/>
    </xf>
    <xf numFmtId="0" fontId="18" fillId="0" borderId="17" xfId="0" applyFont="1" applyBorder="1" applyAlignment="1">
      <alignment horizontal="center" vertical="center"/>
    </xf>
    <xf numFmtId="165" fontId="7" fillId="0" borderId="75" xfId="0" applyNumberFormat="1" applyFont="1" applyBorder="1" applyAlignment="1">
      <alignment vertical="center"/>
    </xf>
    <xf numFmtId="165" fontId="7" fillId="0" borderId="76" xfId="0" applyNumberFormat="1" applyFont="1" applyBorder="1" applyAlignment="1">
      <alignment vertical="center"/>
    </xf>
    <xf numFmtId="165" fontId="7" fillId="0" borderId="73" xfId="0" applyNumberFormat="1" applyFont="1" applyBorder="1" applyAlignment="1">
      <alignment vertical="center"/>
    </xf>
    <xf numFmtId="0" fontId="7" fillId="0" borderId="1" xfId="0" applyFont="1" applyBorder="1" applyAlignment="1">
      <alignment vertical="center"/>
    </xf>
    <xf numFmtId="49" fontId="6" fillId="0" borderId="38" xfId="0" applyNumberFormat="1" applyFont="1" applyBorder="1" applyAlignment="1">
      <alignment vertical="center" wrapText="1"/>
    </xf>
    <xf numFmtId="166" fontId="6" fillId="0" borderId="12" xfId="0" applyNumberFormat="1" applyFont="1" applyBorder="1" applyAlignment="1">
      <alignment vertical="center"/>
    </xf>
    <xf numFmtId="166" fontId="6" fillId="0" borderId="24" xfId="0" applyNumberFormat="1" applyFont="1" applyBorder="1" applyAlignment="1">
      <alignment vertical="center"/>
    </xf>
    <xf numFmtId="49" fontId="6" fillId="0" borderId="42" xfId="0" applyNumberFormat="1" applyFont="1" applyBorder="1" applyAlignment="1">
      <alignment vertical="center"/>
    </xf>
    <xf numFmtId="4" fontId="6" fillId="0" borderId="56" xfId="0" applyNumberFormat="1" applyFont="1" applyBorder="1" applyAlignment="1">
      <alignment vertical="center"/>
    </xf>
    <xf numFmtId="4" fontId="6" fillId="0" borderId="21" xfId="0" applyNumberFormat="1" applyFont="1" applyBorder="1" applyAlignment="1">
      <alignment vertical="center"/>
    </xf>
    <xf numFmtId="49" fontId="6" fillId="0" borderId="69" xfId="0" applyNumberFormat="1" applyFont="1" applyBorder="1" applyAlignment="1" applyProtection="1">
      <alignment horizontal="left" vertical="center"/>
      <protection locked="0"/>
    </xf>
    <xf numFmtId="49" fontId="6" fillId="0" borderId="77" xfId="0" applyNumberFormat="1" applyFont="1" applyBorder="1" applyAlignment="1" applyProtection="1">
      <alignment horizontal="left" vertical="center"/>
      <protection locked="0"/>
    </xf>
    <xf numFmtId="0" fontId="6" fillId="0" borderId="28" xfId="0" applyFont="1" applyBorder="1" applyAlignment="1" applyProtection="1">
      <alignment horizontal="left" vertical="center" indent="1"/>
      <protection locked="0"/>
    </xf>
    <xf numFmtId="0" fontId="6" fillId="0" borderId="29" xfId="0" applyFont="1" applyBorder="1" applyAlignment="1" applyProtection="1">
      <alignment horizontal="left" vertical="center" indent="1"/>
      <protection locked="0"/>
    </xf>
    <xf numFmtId="49" fontId="6" fillId="0" borderId="78" xfId="0" applyNumberFormat="1" applyFont="1" applyBorder="1" applyAlignment="1" applyProtection="1">
      <alignment horizontal="left" vertical="center"/>
      <protection locked="0"/>
    </xf>
    <xf numFmtId="166" fontId="6" fillId="0" borderId="22" xfId="1" applyNumberFormat="1" applyFont="1" applyBorder="1" applyAlignment="1">
      <alignment vertical="center"/>
    </xf>
    <xf numFmtId="49" fontId="6" fillId="0" borderId="80" xfId="0" applyNumberFormat="1" applyFont="1" applyBorder="1" applyAlignment="1" applyProtection="1">
      <alignment horizontal="left" vertical="center"/>
      <protection locked="0"/>
    </xf>
    <xf numFmtId="0" fontId="6" fillId="0" borderId="79" xfId="0" applyFont="1" applyBorder="1" applyAlignment="1" applyProtection="1">
      <alignment horizontal="left" vertical="center" indent="1"/>
      <protection locked="0"/>
    </xf>
    <xf numFmtId="166" fontId="6" fillId="0" borderId="29" xfId="0" applyNumberFormat="1" applyFont="1" applyBorder="1" applyAlignment="1">
      <alignment vertical="center"/>
    </xf>
    <xf numFmtId="0" fontId="6" fillId="0" borderId="13" xfId="0" applyFont="1" applyBorder="1" applyAlignment="1">
      <alignment horizontal="center" vertical="center"/>
    </xf>
    <xf numFmtId="166" fontId="6" fillId="0" borderId="23" xfId="0" applyNumberFormat="1" applyFont="1" applyBorder="1" applyAlignment="1" applyProtection="1">
      <alignment vertical="center"/>
      <protection locked="0"/>
    </xf>
    <xf numFmtId="4" fontId="6" fillId="0" borderId="54" xfId="0" applyNumberFormat="1" applyFont="1" applyBorder="1" applyAlignment="1">
      <alignment vertical="center"/>
    </xf>
    <xf numFmtId="4" fontId="6" fillId="0" borderId="23" xfId="0" applyNumberFormat="1" applyFont="1" applyBorder="1" applyAlignment="1">
      <alignment vertical="center"/>
    </xf>
    <xf numFmtId="49" fontId="6" fillId="0" borderId="69" xfId="0" applyNumberFormat="1" applyFont="1" applyBorder="1" applyAlignment="1">
      <alignment horizontal="left" vertical="center" wrapText="1"/>
    </xf>
    <xf numFmtId="49" fontId="6" fillId="0" borderId="5" xfId="0" applyNumberFormat="1" applyFont="1" applyBorder="1" applyAlignment="1">
      <alignment vertical="center"/>
    </xf>
    <xf numFmtId="49" fontId="8" fillId="0" borderId="9" xfId="0" applyNumberFormat="1" applyFont="1" applyBorder="1" applyAlignment="1">
      <alignment horizontal="center" vertical="center"/>
    </xf>
    <xf numFmtId="49" fontId="8" fillId="0" borderId="9" xfId="0" applyNumberFormat="1" applyFont="1" applyBorder="1" applyAlignment="1">
      <alignment horizontal="left" vertical="center"/>
    </xf>
    <xf numFmtId="166" fontId="6" fillId="2" borderId="22" xfId="0" applyNumberFormat="1" applyFont="1" applyFill="1" applyBorder="1" applyAlignment="1">
      <alignment vertical="center"/>
    </xf>
    <xf numFmtId="166" fontId="6" fillId="2" borderId="22" xfId="1" applyNumberFormat="1" applyFont="1" applyFill="1" applyBorder="1" applyAlignment="1">
      <alignment vertical="center"/>
    </xf>
    <xf numFmtId="8" fontId="8" fillId="0" borderId="55" xfId="1" applyNumberFormat="1" applyFont="1" applyBorder="1" applyAlignment="1" applyProtection="1">
      <alignment horizontal="right" vertical="center"/>
    </xf>
    <xf numFmtId="0" fontId="6" fillId="0" borderId="3" xfId="0" applyFont="1" applyBorder="1" applyAlignment="1">
      <alignment horizontal="left" vertical="center"/>
    </xf>
    <xf numFmtId="166" fontId="6" fillId="0" borderId="22" xfId="0" applyNumberFormat="1" applyFont="1" applyBorder="1" applyAlignment="1">
      <alignment vertical="center"/>
    </xf>
    <xf numFmtId="166" fontId="6" fillId="0" borderId="38" xfId="0" applyNumberFormat="1" applyFont="1" applyBorder="1" applyAlignment="1">
      <alignment vertical="center" wrapText="1"/>
    </xf>
    <xf numFmtId="165" fontId="7" fillId="0" borderId="84" xfId="0" applyNumberFormat="1" applyFont="1" applyBorder="1" applyAlignment="1">
      <alignment vertical="center"/>
    </xf>
    <xf numFmtId="0" fontId="12" fillId="0" borderId="33" xfId="0" applyFont="1" applyBorder="1" applyAlignment="1">
      <alignment horizontal="center" vertical="center"/>
    </xf>
    <xf numFmtId="0" fontId="12" fillId="0" borderId="50" xfId="0" applyFont="1" applyBorder="1" applyAlignment="1">
      <alignment horizontal="center" vertical="center"/>
    </xf>
    <xf numFmtId="0" fontId="12" fillId="0" borderId="7" xfId="0" applyFont="1" applyBorder="1" applyAlignment="1">
      <alignment horizontal="center" vertical="center"/>
    </xf>
    <xf numFmtId="0" fontId="12" fillId="0" borderId="19" xfId="0" applyFont="1" applyBorder="1" applyAlignment="1">
      <alignment horizontal="center" vertical="center"/>
    </xf>
    <xf numFmtId="0" fontId="12" fillId="0" borderId="18" xfId="0" applyFont="1" applyBorder="1" applyAlignment="1">
      <alignment horizontal="center" vertical="center"/>
    </xf>
    <xf numFmtId="0" fontId="12" fillId="0" borderId="20" xfId="0" applyFont="1" applyBorder="1" applyAlignment="1">
      <alignment horizontal="center" vertical="center"/>
    </xf>
    <xf numFmtId="49" fontId="7" fillId="0" borderId="0" xfId="0" applyNumberFormat="1" applyFont="1" applyAlignment="1">
      <alignment horizontal="right" vertical="center"/>
    </xf>
    <xf numFmtId="0" fontId="7" fillId="0" borderId="0" xfId="0" applyFont="1" applyAlignment="1">
      <alignment horizontal="right" vertical="center"/>
    </xf>
    <xf numFmtId="0" fontId="7" fillId="0" borderId="0" xfId="0" applyFont="1" applyAlignment="1">
      <alignment wrapText="1"/>
    </xf>
    <xf numFmtId="0" fontId="7" fillId="0" borderId="0" xfId="0" applyFont="1" applyAlignment="1">
      <alignment horizontal="left" vertical="center"/>
    </xf>
    <xf numFmtId="0" fontId="0" fillId="0" borderId="4" xfId="0" applyBorder="1" applyAlignment="1" applyProtection="1">
      <alignment vertical="center"/>
      <protection locked="0"/>
    </xf>
    <xf numFmtId="0" fontId="2" fillId="0" borderId="2" xfId="0" applyFont="1" applyBorder="1" applyAlignment="1" applyProtection="1">
      <alignment vertical="center"/>
      <protection locked="0"/>
    </xf>
    <xf numFmtId="0" fontId="0" fillId="0" borderId="2" xfId="0" applyBorder="1" applyAlignment="1" applyProtection="1">
      <alignment vertical="center"/>
      <protection locked="0"/>
    </xf>
    <xf numFmtId="0" fontId="5" fillId="0" borderId="0" xfId="0" applyFont="1" applyAlignment="1">
      <alignment horizontal="right" vertical="center"/>
    </xf>
    <xf numFmtId="0" fontId="0" fillId="0" borderId="2" xfId="0" applyBorder="1" applyAlignment="1" applyProtection="1">
      <alignment horizontal="left" vertical="center"/>
      <protection locked="0"/>
    </xf>
    <xf numFmtId="14"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2" fillId="0" borderId="4" xfId="0" applyFont="1" applyBorder="1" applyAlignment="1" applyProtection="1">
      <alignment vertical="center"/>
      <protection locked="0"/>
    </xf>
    <xf numFmtId="164" fontId="0" fillId="0" borderId="4" xfId="0" applyNumberFormat="1" applyBorder="1" applyAlignment="1" applyProtection="1">
      <alignment horizontal="left" vertical="center"/>
      <protection locked="0"/>
    </xf>
    <xf numFmtId="0" fontId="7" fillId="0" borderId="46" xfId="0" applyFont="1" applyBorder="1" applyAlignment="1">
      <alignment horizontal="right" vertical="center"/>
    </xf>
    <xf numFmtId="49" fontId="8" fillId="0" borderId="59" xfId="0" applyNumberFormat="1" applyFont="1" applyBorder="1" applyAlignment="1">
      <alignment horizontal="center" vertical="center"/>
    </xf>
    <xf numFmtId="0" fontId="0" fillId="0" borderId="61" xfId="0" applyBorder="1" applyAlignment="1">
      <alignment vertical="center"/>
    </xf>
    <xf numFmtId="0" fontId="7" fillId="0" borderId="66" xfId="0" applyFont="1" applyBorder="1" applyAlignment="1">
      <alignment horizontal="right" vertical="center"/>
    </xf>
    <xf numFmtId="0" fontId="0" fillId="0" borderId="67" xfId="0" applyBorder="1" applyAlignment="1">
      <alignment horizontal="right" vertical="center"/>
    </xf>
    <xf numFmtId="3" fontId="8" fillId="0" borderId="50" xfId="0" applyNumberFormat="1" applyFont="1" applyBorder="1" applyAlignment="1">
      <alignment horizontal="center" vertical="center" wrapText="1"/>
    </xf>
    <xf numFmtId="3" fontId="8" fillId="0" borderId="7" xfId="0" applyNumberFormat="1" applyFont="1" applyBorder="1" applyAlignment="1">
      <alignment horizontal="center" vertical="center" wrapText="1"/>
    </xf>
    <xf numFmtId="3" fontId="8" fillId="0" borderId="51" xfId="0" applyNumberFormat="1" applyFont="1" applyBorder="1" applyAlignment="1">
      <alignment horizontal="center" vertical="center" wrapText="1"/>
    </xf>
    <xf numFmtId="0" fontId="7" fillId="0" borderId="58" xfId="0" applyFont="1" applyBorder="1" applyAlignment="1">
      <alignment horizontal="center" vertical="center" wrapText="1"/>
    </xf>
    <xf numFmtId="0" fontId="12" fillId="0" borderId="32" xfId="0" applyFont="1" applyBorder="1" applyAlignment="1">
      <alignment horizontal="center" vertical="center"/>
    </xf>
    <xf numFmtId="0" fontId="12" fillId="0" borderId="0" xfId="0" applyFont="1" applyAlignment="1">
      <alignment horizontal="center" vertical="center"/>
    </xf>
    <xf numFmtId="0" fontId="12" fillId="0" borderId="34" xfId="0" applyFont="1" applyBorder="1" applyAlignment="1">
      <alignment horizontal="center" vertical="center"/>
    </xf>
    <xf numFmtId="49" fontId="6" fillId="0" borderId="57" xfId="0" applyNumberFormat="1" applyFont="1" applyBorder="1" applyAlignment="1">
      <alignment horizontal="center" vertical="center"/>
    </xf>
    <xf numFmtId="49" fontId="6" fillId="0" borderId="2" xfId="0" applyNumberFormat="1" applyFont="1" applyBorder="1" applyAlignment="1">
      <alignment horizontal="center" vertical="center"/>
    </xf>
    <xf numFmtId="49" fontId="6" fillId="0" borderId="15" xfId="0" applyNumberFormat="1" applyFont="1" applyBorder="1" applyAlignment="1">
      <alignment horizontal="center" vertical="center"/>
    </xf>
    <xf numFmtId="1" fontId="8" fillId="0" borderId="16" xfId="0" applyNumberFormat="1" applyFont="1" applyBorder="1" applyAlignment="1">
      <alignment horizontal="center" vertical="center"/>
    </xf>
    <xf numFmtId="1" fontId="8" fillId="0" borderId="4" xfId="0" applyNumberFormat="1" applyFont="1" applyBorder="1" applyAlignment="1">
      <alignment horizontal="center" vertical="center"/>
    </xf>
    <xf numFmtId="1" fontId="8" fillId="0" borderId="41" xfId="0" applyNumberFormat="1" applyFont="1" applyBorder="1" applyAlignment="1">
      <alignment horizontal="center" vertical="center"/>
    </xf>
    <xf numFmtId="3" fontId="8" fillId="0" borderId="37" xfId="0" applyNumberFormat="1" applyFont="1" applyBorder="1" applyAlignment="1">
      <alignment horizontal="center" vertical="center" wrapText="1"/>
    </xf>
    <xf numFmtId="3" fontId="8" fillId="0" borderId="10" xfId="0" applyNumberFormat="1" applyFont="1" applyBorder="1" applyAlignment="1">
      <alignment horizontal="center" vertical="center" wrapText="1"/>
    </xf>
    <xf numFmtId="3" fontId="8" fillId="0" borderId="55" xfId="0" applyNumberFormat="1" applyFont="1" applyBorder="1" applyAlignment="1">
      <alignment horizontal="center" vertical="center" wrapText="1"/>
    </xf>
    <xf numFmtId="3" fontId="6" fillId="0" borderId="32" xfId="0" applyNumberFormat="1" applyFont="1" applyBorder="1" applyAlignment="1">
      <alignment horizontal="center" vertical="center" wrapText="1"/>
    </xf>
    <xf numFmtId="3" fontId="6" fillId="0" borderId="0" xfId="0" applyNumberFormat="1" applyFont="1" applyAlignment="1">
      <alignment horizontal="center" vertical="center" wrapText="1"/>
    </xf>
    <xf numFmtId="3" fontId="6" fillId="0" borderId="34" xfId="0" applyNumberFormat="1" applyFont="1" applyBorder="1" applyAlignment="1">
      <alignment horizontal="center" vertical="center" wrapText="1"/>
    </xf>
    <xf numFmtId="3" fontId="6" fillId="0" borderId="57" xfId="0" applyNumberFormat="1" applyFont="1" applyBorder="1" applyAlignment="1">
      <alignment horizontal="center" vertical="center" wrapText="1"/>
    </xf>
    <xf numFmtId="3" fontId="6" fillId="0" borderId="2" xfId="0" applyNumberFormat="1" applyFont="1" applyBorder="1" applyAlignment="1">
      <alignment horizontal="center" vertical="center" wrapText="1"/>
    </xf>
    <xf numFmtId="3" fontId="6" fillId="0" borderId="15" xfId="0" applyNumberFormat="1" applyFont="1" applyBorder="1" applyAlignment="1">
      <alignment horizontal="center" vertical="center" wrapText="1"/>
    </xf>
    <xf numFmtId="0" fontId="7" fillId="0" borderId="57" xfId="0" applyFont="1" applyBorder="1" applyAlignment="1">
      <alignment horizontal="center" vertical="top" wrapText="1"/>
    </xf>
    <xf numFmtId="0" fontId="7" fillId="0" borderId="2" xfId="0" applyFont="1" applyBorder="1" applyAlignment="1">
      <alignment horizontal="center" vertical="top" wrapText="1"/>
    </xf>
    <xf numFmtId="0" fontId="7" fillId="0" borderId="15" xfId="0" applyFont="1" applyBorder="1" applyAlignment="1">
      <alignment horizontal="center" vertical="top" wrapText="1"/>
    </xf>
    <xf numFmtId="0" fontId="12" fillId="0" borderId="59" xfId="0" applyFont="1" applyBorder="1" applyAlignment="1">
      <alignment horizontal="center" vertical="center"/>
    </xf>
    <xf numFmtId="0" fontId="12" fillId="0" borderId="60" xfId="0" applyFont="1" applyBorder="1" applyAlignment="1">
      <alignment horizontal="center" vertical="center"/>
    </xf>
    <xf numFmtId="0" fontId="12" fillId="0" borderId="61" xfId="0" applyFont="1" applyBorder="1" applyAlignment="1">
      <alignment horizontal="center" vertical="center"/>
    </xf>
    <xf numFmtId="0" fontId="7" fillId="0" borderId="81" xfId="0" applyFont="1" applyBorder="1" applyAlignment="1">
      <alignment horizontal="center" vertical="center" wrapText="1"/>
    </xf>
    <xf numFmtId="0" fontId="7" fillId="0" borderId="82" xfId="0" applyFont="1" applyBorder="1" applyAlignment="1">
      <alignment horizontal="center" vertical="center" wrapText="1"/>
    </xf>
    <xf numFmtId="0" fontId="7" fillId="0" borderId="83" xfId="0" applyFont="1" applyBorder="1" applyAlignment="1">
      <alignment horizontal="center" vertical="center" wrapText="1"/>
    </xf>
    <xf numFmtId="49" fontId="6" fillId="0" borderId="50" xfId="0" applyNumberFormat="1" applyFont="1" applyBorder="1" applyAlignment="1">
      <alignment horizontal="center" vertical="center" wrapText="1"/>
    </xf>
    <xf numFmtId="49" fontId="6" fillId="0" borderId="7" xfId="0" applyNumberFormat="1" applyFont="1" applyBorder="1" applyAlignment="1">
      <alignment horizontal="center" vertical="center" wrapText="1"/>
    </xf>
    <xf numFmtId="49" fontId="6" fillId="0" borderId="51" xfId="0" applyNumberFormat="1" applyFont="1" applyBorder="1" applyAlignment="1">
      <alignment horizontal="center" vertical="center" wrapText="1"/>
    </xf>
    <xf numFmtId="0" fontId="12" fillId="0" borderId="50" xfId="0" applyFont="1" applyBorder="1" applyAlignment="1">
      <alignment horizontal="right" vertical="center"/>
    </xf>
    <xf numFmtId="0" fontId="12" fillId="0" borderId="7" xfId="0" applyFont="1" applyBorder="1" applyAlignment="1">
      <alignment horizontal="right" vertical="center"/>
    </xf>
    <xf numFmtId="49" fontId="6" fillId="0" borderId="46" xfId="0" applyNumberFormat="1" applyFont="1" applyBorder="1" applyAlignment="1">
      <alignment horizontal="right" vertical="center"/>
    </xf>
    <xf numFmtId="49" fontId="6" fillId="0" borderId="0" xfId="0" applyNumberFormat="1" applyFont="1" applyAlignment="1">
      <alignment horizontal="right" vertical="center"/>
    </xf>
    <xf numFmtId="49" fontId="6" fillId="0" borderId="48" xfId="0" applyNumberFormat="1" applyFont="1" applyBorder="1" applyAlignment="1">
      <alignment horizontal="right" vertical="center"/>
    </xf>
    <xf numFmtId="0" fontId="7" fillId="0" borderId="2" xfId="0" applyFont="1" applyBorder="1" applyAlignment="1">
      <alignment horizontal="right" vertical="center"/>
    </xf>
    <xf numFmtId="0" fontId="7" fillId="0" borderId="44" xfId="0" applyFont="1" applyBorder="1" applyAlignment="1">
      <alignment horizontal="right" vertical="center"/>
    </xf>
    <xf numFmtId="0" fontId="7" fillId="0" borderId="18" xfId="0" applyFont="1" applyBorder="1" applyAlignment="1">
      <alignment horizontal="right" vertical="center"/>
    </xf>
  </cellXfs>
  <cellStyles count="6">
    <cellStyle name="Currency" xfId="1" builtinId="4"/>
    <cellStyle name="Followed Hyperlink" xfId="3" builtinId="9" hidden="1"/>
    <cellStyle name="Followed Hyperlink" xfId="5" builtinId="9" hidden="1"/>
    <cellStyle name="Hyperlink" xfId="2" builtinId="8" hidden="1"/>
    <cellStyle name="Hyperlink" xfId="4" builtinId="8" hidden="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5"/>
  <sheetViews>
    <sheetView tabSelected="1" view="pageLayout" topLeftCell="A41" zoomScale="130" zoomScalePageLayoutView="130" workbookViewId="0">
      <selection activeCell="E51" sqref="E51"/>
    </sheetView>
  </sheetViews>
  <sheetFormatPr defaultColWidth="9.140625" defaultRowHeight="15" zeroHeight="1" x14ac:dyDescent="0.25"/>
  <cols>
    <col min="1" max="1" width="4" style="10" customWidth="1"/>
    <col min="2" max="2" width="6.85546875" style="4" customWidth="1"/>
    <col min="3" max="3" width="24.140625" style="10" customWidth="1"/>
    <col min="4" max="5" width="5" style="10" customWidth="1"/>
    <col min="6" max="6" width="8.42578125" style="10" customWidth="1"/>
    <col min="7" max="7" width="4.42578125" style="10" customWidth="1"/>
    <col min="8" max="8" width="6.42578125" style="4" customWidth="1"/>
    <col min="9" max="9" width="22.42578125" style="10" customWidth="1"/>
    <col min="10" max="10" width="5" style="10" customWidth="1"/>
    <col min="11" max="11" width="8.85546875" style="10" customWidth="1"/>
    <col min="12" max="16384" width="9.140625" style="10"/>
  </cols>
  <sheetData>
    <row r="1" spans="1:11" x14ac:dyDescent="0.25">
      <c r="A1" s="271" t="s">
        <v>247</v>
      </c>
      <c r="B1" s="271"/>
      <c r="C1" s="19"/>
      <c r="D1" s="9"/>
      <c r="E1" s="9"/>
      <c r="F1" s="108" t="s">
        <v>0</v>
      </c>
      <c r="G1" s="9"/>
      <c r="H1" s="3"/>
      <c r="I1" s="276" t="s">
        <v>406</v>
      </c>
      <c r="J1" s="276"/>
      <c r="K1" s="276"/>
    </row>
    <row r="2" spans="1:11" ht="13.5" customHeight="1" x14ac:dyDescent="0.25">
      <c r="A2" s="271"/>
      <c r="B2" s="271"/>
      <c r="C2" s="277"/>
      <c r="D2" s="277"/>
      <c r="E2" s="277"/>
      <c r="F2" s="277"/>
      <c r="G2" s="11"/>
      <c r="I2" s="28" t="s">
        <v>1</v>
      </c>
      <c r="J2" s="278"/>
      <c r="K2" s="279"/>
    </row>
    <row r="3" spans="1:11" ht="13.5" customHeight="1" x14ac:dyDescent="0.2">
      <c r="A3" s="25" t="s">
        <v>2</v>
      </c>
      <c r="B3" s="27"/>
      <c r="C3" s="273"/>
      <c r="D3" s="273"/>
      <c r="E3" s="273"/>
      <c r="F3" s="273"/>
      <c r="G3" s="12"/>
      <c r="I3" s="29" t="s">
        <v>159</v>
      </c>
      <c r="J3" s="280"/>
      <c r="K3" s="273"/>
    </row>
    <row r="4" spans="1:11" ht="13.5" customHeight="1" x14ac:dyDescent="0.2">
      <c r="A4" s="27" t="s">
        <v>3</v>
      </c>
      <c r="B4" s="27"/>
      <c r="C4" s="281"/>
      <c r="D4" s="281"/>
      <c r="E4" s="281"/>
      <c r="F4" s="281"/>
      <c r="G4" s="12"/>
      <c r="H4" s="5"/>
      <c r="I4" s="30"/>
      <c r="J4" s="13"/>
      <c r="K4" s="12"/>
    </row>
    <row r="5" spans="1:11" ht="13.5" customHeight="1" x14ac:dyDescent="0.2">
      <c r="A5" s="272" t="s">
        <v>4</v>
      </c>
      <c r="B5" s="272"/>
      <c r="C5" s="273"/>
      <c r="D5" s="273"/>
      <c r="E5" s="273"/>
      <c r="F5" s="273"/>
      <c r="G5" s="12"/>
      <c r="H5" s="5"/>
      <c r="I5" s="29" t="s">
        <v>158</v>
      </c>
      <c r="J5" s="274"/>
      <c r="K5" s="275"/>
    </row>
    <row r="6" spans="1:11" ht="13.5" customHeight="1" thickBot="1" x14ac:dyDescent="0.25">
      <c r="A6" s="27"/>
      <c r="B6" s="27"/>
      <c r="C6" s="12"/>
      <c r="D6" s="12"/>
      <c r="E6" s="12"/>
      <c r="F6" s="12"/>
      <c r="G6" s="12"/>
      <c r="H6" s="5"/>
      <c r="I6" s="29"/>
      <c r="J6" s="13"/>
      <c r="K6" s="12"/>
    </row>
    <row r="7" spans="1:11" s="25" customFormat="1" ht="13.5" customHeight="1" x14ac:dyDescent="0.2">
      <c r="A7" s="103"/>
      <c r="B7" s="104"/>
      <c r="C7" s="147" t="s">
        <v>246</v>
      </c>
      <c r="D7" s="106"/>
      <c r="E7" s="106"/>
      <c r="F7" s="168"/>
      <c r="G7" s="169"/>
      <c r="H7" s="170"/>
      <c r="I7" s="147" t="s">
        <v>248</v>
      </c>
      <c r="J7" s="106"/>
      <c r="K7" s="107"/>
    </row>
    <row r="8" spans="1:11" s="25" customFormat="1" ht="13.5" customHeight="1" x14ac:dyDescent="0.2">
      <c r="A8" s="164" t="s">
        <v>5</v>
      </c>
      <c r="B8" s="164" t="s">
        <v>6</v>
      </c>
      <c r="C8" s="164" t="s">
        <v>7</v>
      </c>
      <c r="D8" s="164" t="s">
        <v>8</v>
      </c>
      <c r="E8" s="164"/>
      <c r="F8" s="164" t="s">
        <v>9</v>
      </c>
      <c r="G8" s="164" t="s">
        <v>5</v>
      </c>
      <c r="H8" s="164" t="s">
        <v>6</v>
      </c>
      <c r="I8" s="164" t="s">
        <v>7</v>
      </c>
      <c r="J8" s="164" t="s">
        <v>8</v>
      </c>
      <c r="K8" s="164" t="s">
        <v>9</v>
      </c>
    </row>
    <row r="9" spans="1:11" s="25" customFormat="1" ht="13.5" customHeight="1" x14ac:dyDescent="0.2">
      <c r="A9" s="64"/>
      <c r="B9" s="16">
        <v>1101</v>
      </c>
      <c r="C9" s="79" t="s">
        <v>103</v>
      </c>
      <c r="D9" s="54">
        <v>13.6</v>
      </c>
      <c r="E9" s="217"/>
      <c r="F9" s="33">
        <f>A9*D9</f>
        <v>0</v>
      </c>
      <c r="G9" s="65"/>
      <c r="H9" s="1">
        <v>3101</v>
      </c>
      <c r="I9" s="79" t="s">
        <v>10</v>
      </c>
      <c r="J9" s="54">
        <v>0.25</v>
      </c>
      <c r="K9" s="66">
        <f>G9*J9</f>
        <v>0</v>
      </c>
    </row>
    <row r="10" spans="1:11" s="25" customFormat="1" ht="13.5" customHeight="1" x14ac:dyDescent="0.2">
      <c r="A10" s="67"/>
      <c r="B10" s="17">
        <v>1102</v>
      </c>
      <c r="C10" s="42" t="s">
        <v>104</v>
      </c>
      <c r="D10" s="47">
        <v>13.6</v>
      </c>
      <c r="E10" s="54"/>
      <c r="F10" s="33">
        <f t="shared" ref="F10:F32" si="0">A10*D10</f>
        <v>0</v>
      </c>
      <c r="G10" s="68"/>
      <c r="H10" s="2">
        <v>3102</v>
      </c>
      <c r="I10" s="42" t="s">
        <v>11</v>
      </c>
      <c r="J10" s="47">
        <v>0.33</v>
      </c>
      <c r="K10" s="41">
        <f t="shared" ref="K10:K45" si="1">G10*J10</f>
        <v>0</v>
      </c>
    </row>
    <row r="11" spans="1:11" s="25" customFormat="1" ht="13.5" customHeight="1" x14ac:dyDescent="0.2">
      <c r="A11" s="69"/>
      <c r="B11" s="17">
        <v>1106</v>
      </c>
      <c r="C11" s="42" t="s">
        <v>141</v>
      </c>
      <c r="D11" s="47">
        <v>13.6</v>
      </c>
      <c r="E11" s="54"/>
      <c r="F11" s="33">
        <f t="shared" si="0"/>
        <v>0</v>
      </c>
      <c r="G11" s="68"/>
      <c r="H11" s="2">
        <v>3105</v>
      </c>
      <c r="I11" s="42" t="s">
        <v>12</v>
      </c>
      <c r="J11" s="54">
        <v>0.25</v>
      </c>
      <c r="K11" s="41">
        <f t="shared" si="1"/>
        <v>0</v>
      </c>
    </row>
    <row r="12" spans="1:11" s="25" customFormat="1" ht="13.5" customHeight="1" x14ac:dyDescent="0.2">
      <c r="A12" s="57"/>
      <c r="B12" s="17">
        <v>1107</v>
      </c>
      <c r="C12" s="42" t="s">
        <v>105</v>
      </c>
      <c r="D12" s="47">
        <v>27.55</v>
      </c>
      <c r="E12" s="54"/>
      <c r="F12" s="33">
        <f t="shared" si="0"/>
        <v>0</v>
      </c>
      <c r="G12" s="68"/>
      <c r="H12" s="2">
        <v>3106</v>
      </c>
      <c r="I12" s="42" t="s">
        <v>13</v>
      </c>
      <c r="J12" s="54">
        <v>0.25</v>
      </c>
      <c r="K12" s="41">
        <f t="shared" si="1"/>
        <v>0</v>
      </c>
    </row>
    <row r="13" spans="1:11" s="25" customFormat="1" ht="13.5" customHeight="1" x14ac:dyDescent="0.2">
      <c r="A13" s="57"/>
      <c r="B13" s="259" t="s">
        <v>134</v>
      </c>
      <c r="C13" s="42" t="s">
        <v>256</v>
      </c>
      <c r="D13" s="195">
        <v>20</v>
      </c>
      <c r="E13" s="54"/>
      <c r="F13" s="33">
        <f t="shared" si="0"/>
        <v>0</v>
      </c>
      <c r="G13" s="68"/>
      <c r="H13" s="2">
        <v>3107</v>
      </c>
      <c r="I13" s="42" t="s">
        <v>15</v>
      </c>
      <c r="J13" s="54">
        <v>0.25</v>
      </c>
      <c r="K13" s="41">
        <f t="shared" si="1"/>
        <v>0</v>
      </c>
    </row>
    <row r="14" spans="1:11" s="25" customFormat="1" ht="13.5" customHeight="1" x14ac:dyDescent="0.2">
      <c r="A14" s="57"/>
      <c r="B14" s="2">
        <v>1110</v>
      </c>
      <c r="C14" s="42" t="s">
        <v>343</v>
      </c>
      <c r="D14" s="47">
        <v>13</v>
      </c>
      <c r="E14" s="54"/>
      <c r="F14" s="33">
        <f>A14*D14</f>
        <v>0</v>
      </c>
      <c r="G14" s="68"/>
      <c r="H14" s="2">
        <v>3108</v>
      </c>
      <c r="I14" s="42" t="s">
        <v>16</v>
      </c>
      <c r="J14" s="54">
        <v>0.25</v>
      </c>
      <c r="K14" s="41">
        <f t="shared" si="1"/>
        <v>0</v>
      </c>
    </row>
    <row r="15" spans="1:11" s="25" customFormat="1" ht="13.5" customHeight="1" x14ac:dyDescent="0.2">
      <c r="A15" s="57"/>
      <c r="B15" s="2">
        <v>1112</v>
      </c>
      <c r="C15" s="42" t="s">
        <v>14</v>
      </c>
      <c r="D15" s="47">
        <v>10.7</v>
      </c>
      <c r="E15" s="54"/>
      <c r="F15" s="33">
        <f>A15*D15</f>
        <v>0</v>
      </c>
      <c r="G15" s="68"/>
      <c r="H15" s="2">
        <v>3109</v>
      </c>
      <c r="I15" s="42" t="s">
        <v>18</v>
      </c>
      <c r="J15" s="54">
        <v>0.25</v>
      </c>
      <c r="K15" s="41">
        <f t="shared" si="1"/>
        <v>0</v>
      </c>
    </row>
    <row r="16" spans="1:11" s="25" customFormat="1" ht="13.5" customHeight="1" x14ac:dyDescent="0.2">
      <c r="A16" s="57"/>
      <c r="B16" s="2">
        <v>1113</v>
      </c>
      <c r="C16" s="42" t="s">
        <v>140</v>
      </c>
      <c r="D16" s="47">
        <v>11.13</v>
      </c>
      <c r="E16" s="54"/>
      <c r="F16" s="33">
        <f>A16*D16</f>
        <v>0</v>
      </c>
      <c r="G16" s="68"/>
      <c r="H16" s="2">
        <v>3110</v>
      </c>
      <c r="I16" s="42" t="s">
        <v>19</v>
      </c>
      <c r="J16" s="47">
        <v>0.82</v>
      </c>
      <c r="K16" s="41">
        <f t="shared" si="1"/>
        <v>0</v>
      </c>
    </row>
    <row r="17" spans="1:11" s="25" customFormat="1" ht="13.5" customHeight="1" x14ac:dyDescent="0.2">
      <c r="A17" s="57"/>
      <c r="B17" s="2">
        <v>1114</v>
      </c>
      <c r="C17" s="42" t="s">
        <v>17</v>
      </c>
      <c r="D17" s="47">
        <v>18.45</v>
      </c>
      <c r="E17" s="54"/>
      <c r="F17" s="33">
        <f>A17*D17</f>
        <v>0</v>
      </c>
      <c r="G17" s="68"/>
      <c r="H17" s="2">
        <v>3111</v>
      </c>
      <c r="I17" s="42" t="s">
        <v>21</v>
      </c>
      <c r="J17" s="54">
        <v>0.25</v>
      </c>
      <c r="K17" s="41">
        <f t="shared" si="1"/>
        <v>0</v>
      </c>
    </row>
    <row r="18" spans="1:11" s="25" customFormat="1" ht="13.5" customHeight="1" x14ac:dyDescent="0.2">
      <c r="A18" s="57"/>
      <c r="B18" s="2">
        <v>1115</v>
      </c>
      <c r="C18" s="42" t="s">
        <v>139</v>
      </c>
      <c r="D18" s="195">
        <v>30</v>
      </c>
      <c r="E18" s="54"/>
      <c r="F18" s="33">
        <f>A18*D18</f>
        <v>0</v>
      </c>
      <c r="G18" s="68"/>
      <c r="H18" s="2">
        <v>3112</v>
      </c>
      <c r="I18" s="42" t="s">
        <v>22</v>
      </c>
      <c r="J18" s="47">
        <v>0.25</v>
      </c>
      <c r="K18" s="41">
        <f t="shared" si="1"/>
        <v>0</v>
      </c>
    </row>
    <row r="19" spans="1:11" s="25" customFormat="1" ht="13.5" customHeight="1" x14ac:dyDescent="0.2">
      <c r="A19" s="57"/>
      <c r="B19" s="2">
        <v>1121</v>
      </c>
      <c r="C19" s="42" t="s">
        <v>255</v>
      </c>
      <c r="D19" s="47">
        <v>13.05</v>
      </c>
      <c r="E19" s="54"/>
      <c r="F19" s="33">
        <f t="shared" si="0"/>
        <v>0</v>
      </c>
      <c r="G19" s="68"/>
      <c r="H19" s="2">
        <v>3113</v>
      </c>
      <c r="I19" s="42" t="s">
        <v>153</v>
      </c>
      <c r="J19" s="47">
        <v>0.33</v>
      </c>
      <c r="K19" s="41">
        <f t="shared" si="1"/>
        <v>0</v>
      </c>
    </row>
    <row r="20" spans="1:11" s="25" customFormat="1" ht="13.5" customHeight="1" x14ac:dyDescent="0.2">
      <c r="A20" s="57"/>
      <c r="B20" s="2">
        <v>1130</v>
      </c>
      <c r="C20" s="42" t="s">
        <v>20</v>
      </c>
      <c r="D20" s="47">
        <v>9.8000000000000007</v>
      </c>
      <c r="E20" s="54"/>
      <c r="F20" s="33">
        <f t="shared" si="0"/>
        <v>0</v>
      </c>
      <c r="G20" s="68"/>
      <c r="H20" s="2">
        <v>3114</v>
      </c>
      <c r="I20" s="42" t="s">
        <v>23</v>
      </c>
      <c r="J20" s="54">
        <v>0.25</v>
      </c>
      <c r="K20" s="41">
        <f t="shared" si="1"/>
        <v>0</v>
      </c>
    </row>
    <row r="21" spans="1:11" s="25" customFormat="1" ht="13.5" customHeight="1" x14ac:dyDescent="0.2">
      <c r="A21" s="57"/>
      <c r="B21" s="2">
        <v>1140</v>
      </c>
      <c r="C21" s="42" t="s">
        <v>142</v>
      </c>
      <c r="D21" s="47">
        <v>10.7</v>
      </c>
      <c r="E21" s="54"/>
      <c r="F21" s="33">
        <f t="shared" si="0"/>
        <v>0</v>
      </c>
      <c r="G21" s="68"/>
      <c r="H21" s="2">
        <v>3115</v>
      </c>
      <c r="I21" s="42" t="s">
        <v>24</v>
      </c>
      <c r="J21" s="54">
        <v>0.25</v>
      </c>
      <c r="K21" s="41">
        <f t="shared" si="1"/>
        <v>0</v>
      </c>
    </row>
    <row r="22" spans="1:11" s="25" customFormat="1" ht="13.5" customHeight="1" x14ac:dyDescent="0.2">
      <c r="A22" s="57"/>
      <c r="B22" s="2">
        <v>1143</v>
      </c>
      <c r="C22" s="42" t="s">
        <v>143</v>
      </c>
      <c r="D22" s="47">
        <v>10.7</v>
      </c>
      <c r="E22" s="54"/>
      <c r="F22" s="33">
        <f t="shared" si="0"/>
        <v>0</v>
      </c>
      <c r="G22" s="68"/>
      <c r="H22" s="2">
        <v>3116</v>
      </c>
      <c r="I22" s="42" t="s">
        <v>26</v>
      </c>
      <c r="J22" s="54">
        <v>0.25</v>
      </c>
      <c r="K22" s="41">
        <f t="shared" si="1"/>
        <v>0</v>
      </c>
    </row>
    <row r="23" spans="1:11" s="25" customFormat="1" ht="13.5" customHeight="1" x14ac:dyDescent="0.2">
      <c r="A23" s="57"/>
      <c r="B23" s="22" t="s">
        <v>25</v>
      </c>
      <c r="C23" s="44" t="s">
        <v>144</v>
      </c>
      <c r="D23" s="256">
        <v>15.45</v>
      </c>
      <c r="E23" s="54"/>
      <c r="F23" s="33">
        <f t="shared" si="0"/>
        <v>0</v>
      </c>
      <c r="G23" s="68"/>
      <c r="H23" s="2">
        <v>3117</v>
      </c>
      <c r="I23" s="43" t="s">
        <v>27</v>
      </c>
      <c r="J23" s="149">
        <v>0.33</v>
      </c>
      <c r="K23" s="41">
        <f t="shared" si="1"/>
        <v>0</v>
      </c>
    </row>
    <row r="24" spans="1:11" s="25" customFormat="1" ht="13.5" customHeight="1" x14ac:dyDescent="0.2">
      <c r="A24" s="57"/>
      <c r="B24" s="2">
        <v>1144</v>
      </c>
      <c r="C24" s="43" t="s">
        <v>145</v>
      </c>
      <c r="D24" s="47">
        <v>11.13</v>
      </c>
      <c r="E24" s="260"/>
      <c r="F24" s="33">
        <f t="shared" si="0"/>
        <v>0</v>
      </c>
      <c r="G24" s="68"/>
      <c r="H24" s="2">
        <v>3119</v>
      </c>
      <c r="I24" s="43" t="s">
        <v>29</v>
      </c>
      <c r="J24" s="54">
        <v>0.25</v>
      </c>
      <c r="K24" s="41">
        <f t="shared" si="1"/>
        <v>0</v>
      </c>
    </row>
    <row r="25" spans="1:11" s="25" customFormat="1" ht="13.5" customHeight="1" x14ac:dyDescent="0.2">
      <c r="A25" s="57"/>
      <c r="B25" s="2">
        <v>1150</v>
      </c>
      <c r="C25" s="43" t="s">
        <v>136</v>
      </c>
      <c r="D25" s="47">
        <v>11.6</v>
      </c>
      <c r="E25" s="54"/>
      <c r="F25" s="33">
        <f t="shared" si="0"/>
        <v>0</v>
      </c>
      <c r="G25" s="68"/>
      <c r="H25" s="2">
        <v>3120</v>
      </c>
      <c r="I25" s="43" t="s">
        <v>30</v>
      </c>
      <c r="J25" s="54">
        <v>0.25</v>
      </c>
      <c r="K25" s="41">
        <f t="shared" si="1"/>
        <v>0</v>
      </c>
    </row>
    <row r="26" spans="1:11" s="25" customFormat="1" ht="13.5" customHeight="1" x14ac:dyDescent="0.2">
      <c r="A26" s="57"/>
      <c r="B26" s="2">
        <v>1151</v>
      </c>
      <c r="C26" s="43" t="s">
        <v>137</v>
      </c>
      <c r="D26" s="47">
        <v>11.6</v>
      </c>
      <c r="E26" s="54"/>
      <c r="F26" s="33">
        <f t="shared" si="0"/>
        <v>0</v>
      </c>
      <c r="G26" s="68"/>
      <c r="H26" s="2">
        <v>3121</v>
      </c>
      <c r="I26" s="43" t="s">
        <v>32</v>
      </c>
      <c r="J26" s="149">
        <v>0.33</v>
      </c>
      <c r="K26" s="41">
        <f t="shared" si="1"/>
        <v>0</v>
      </c>
    </row>
    <row r="27" spans="1:11" s="25" customFormat="1" ht="13.5" customHeight="1" x14ac:dyDescent="0.2">
      <c r="A27" s="57"/>
      <c r="B27" s="2">
        <v>1155</v>
      </c>
      <c r="C27" s="43" t="s">
        <v>138</v>
      </c>
      <c r="D27" s="195">
        <v>33</v>
      </c>
      <c r="E27" s="54"/>
      <c r="F27" s="33">
        <f t="shared" si="0"/>
        <v>0</v>
      </c>
      <c r="G27" s="68"/>
      <c r="H27" s="2">
        <v>3122</v>
      </c>
      <c r="I27" s="43" t="s">
        <v>34</v>
      </c>
      <c r="J27" s="54">
        <v>0.25</v>
      </c>
      <c r="K27" s="41">
        <f t="shared" si="1"/>
        <v>0</v>
      </c>
    </row>
    <row r="28" spans="1:11" s="25" customFormat="1" ht="13.5" customHeight="1" x14ac:dyDescent="0.2">
      <c r="A28" s="57"/>
      <c r="B28" s="2">
        <v>1164</v>
      </c>
      <c r="C28" s="42" t="s">
        <v>28</v>
      </c>
      <c r="D28" s="47">
        <v>2.2000000000000002</v>
      </c>
      <c r="E28" s="54"/>
      <c r="F28" s="33">
        <f t="shared" si="0"/>
        <v>0</v>
      </c>
      <c r="G28" s="68"/>
      <c r="H28" s="2">
        <v>3123</v>
      </c>
      <c r="I28" s="43" t="s">
        <v>35</v>
      </c>
      <c r="J28" s="54">
        <v>0.25</v>
      </c>
      <c r="K28" s="41">
        <f t="shared" si="1"/>
        <v>0</v>
      </c>
    </row>
    <row r="29" spans="1:11" s="25" customFormat="1" ht="15" customHeight="1" x14ac:dyDescent="0.2">
      <c r="A29" s="57"/>
      <c r="B29" s="2">
        <v>1200</v>
      </c>
      <c r="C29" s="42" t="s">
        <v>146</v>
      </c>
      <c r="D29" s="47">
        <v>2.15</v>
      </c>
      <c r="E29" s="54"/>
      <c r="F29" s="33">
        <f t="shared" si="0"/>
        <v>0</v>
      </c>
      <c r="G29" s="68"/>
      <c r="H29" s="2">
        <v>3124</v>
      </c>
      <c r="I29" s="43" t="s">
        <v>107</v>
      </c>
      <c r="J29" s="149">
        <v>0.56000000000000005</v>
      </c>
      <c r="K29" s="41">
        <f t="shared" si="1"/>
        <v>0</v>
      </c>
    </row>
    <row r="30" spans="1:11" s="25" customFormat="1" ht="13.5" customHeight="1" x14ac:dyDescent="0.2">
      <c r="A30" s="57"/>
      <c r="B30" s="2">
        <v>1201</v>
      </c>
      <c r="C30" s="42" t="s">
        <v>276</v>
      </c>
      <c r="D30" s="47">
        <v>13.05</v>
      </c>
      <c r="E30" s="54"/>
      <c r="F30" s="33">
        <f t="shared" si="0"/>
        <v>0</v>
      </c>
      <c r="G30" s="68"/>
      <c r="H30" s="2">
        <v>3126</v>
      </c>
      <c r="I30" s="43" t="s">
        <v>157</v>
      </c>
      <c r="J30" s="54">
        <v>0.25</v>
      </c>
      <c r="K30" s="41">
        <f t="shared" si="1"/>
        <v>0</v>
      </c>
    </row>
    <row r="31" spans="1:11" s="25" customFormat="1" ht="13.5" customHeight="1" x14ac:dyDescent="0.2">
      <c r="A31" s="57"/>
      <c r="B31" s="2">
        <v>1202</v>
      </c>
      <c r="C31" s="42" t="s">
        <v>277</v>
      </c>
      <c r="D31" s="47">
        <v>13.05</v>
      </c>
      <c r="E31" s="47"/>
      <c r="F31" s="33">
        <f t="shared" si="0"/>
        <v>0</v>
      </c>
      <c r="G31" s="68"/>
      <c r="H31" s="2">
        <v>3127</v>
      </c>
      <c r="I31" s="43" t="s">
        <v>38</v>
      </c>
      <c r="J31" s="149">
        <v>0.33</v>
      </c>
      <c r="K31" s="41">
        <f t="shared" si="1"/>
        <v>0</v>
      </c>
    </row>
    <row r="32" spans="1:11" s="25" customFormat="1" ht="13.5" customHeight="1" x14ac:dyDescent="0.25">
      <c r="A32" s="57"/>
      <c r="B32" s="2">
        <v>1400</v>
      </c>
      <c r="C32" s="42" t="s">
        <v>31</v>
      </c>
      <c r="D32" s="47">
        <v>10.1</v>
      </c>
      <c r="E32" s="54"/>
      <c r="F32" s="33">
        <f t="shared" si="0"/>
        <v>0</v>
      </c>
      <c r="G32" s="68"/>
      <c r="H32" s="2">
        <v>3128</v>
      </c>
      <c r="I32" s="43" t="s">
        <v>108</v>
      </c>
      <c r="J32" s="149">
        <v>0.37</v>
      </c>
      <c r="K32" s="41">
        <f t="shared" si="1"/>
        <v>0</v>
      </c>
    </row>
    <row r="33" spans="1:11" s="25" customFormat="1" ht="13.5" customHeight="1" x14ac:dyDescent="0.25">
      <c r="A33" s="57"/>
      <c r="B33" s="2">
        <v>1500</v>
      </c>
      <c r="C33" s="42" t="s">
        <v>33</v>
      </c>
      <c r="D33" s="47">
        <v>0.8</v>
      </c>
      <c r="E33" s="54"/>
      <c r="F33" s="33">
        <f>A33*D33</f>
        <v>0</v>
      </c>
      <c r="G33" s="68"/>
      <c r="H33" s="20">
        <v>3129</v>
      </c>
      <c r="I33" s="49" t="s">
        <v>269</v>
      </c>
      <c r="J33" s="149">
        <v>0.25</v>
      </c>
      <c r="K33" s="41">
        <f t="shared" si="1"/>
        <v>0</v>
      </c>
    </row>
    <row r="34" spans="1:11" s="25" customFormat="1" ht="13.5" customHeight="1" x14ac:dyDescent="0.25">
      <c r="A34" s="57"/>
      <c r="B34" s="2">
        <v>1501</v>
      </c>
      <c r="C34" s="42" t="s">
        <v>341</v>
      </c>
      <c r="D34" s="47">
        <v>15</v>
      </c>
      <c r="E34" s="54"/>
      <c r="F34" s="33">
        <f>A34*D34</f>
        <v>0</v>
      </c>
      <c r="G34" s="68"/>
      <c r="H34" s="20">
        <v>3130</v>
      </c>
      <c r="I34" s="49" t="s">
        <v>344</v>
      </c>
      <c r="J34" s="261">
        <v>0.31</v>
      </c>
      <c r="K34" s="41">
        <f t="shared" si="1"/>
        <v>0</v>
      </c>
    </row>
    <row r="35" spans="1:11" s="25" customFormat="1" ht="13.5" customHeight="1" x14ac:dyDescent="0.25">
      <c r="A35" s="57"/>
      <c r="B35" s="18" t="s">
        <v>340</v>
      </c>
      <c r="C35" s="43" t="s">
        <v>147</v>
      </c>
      <c r="D35" s="47">
        <v>0.8</v>
      </c>
      <c r="E35" s="54"/>
      <c r="F35" s="33">
        <f>A35*D35</f>
        <v>0</v>
      </c>
      <c r="G35" s="68"/>
      <c r="H35" s="2">
        <v>2202</v>
      </c>
      <c r="I35" s="43" t="s">
        <v>39</v>
      </c>
      <c r="J35" s="54">
        <v>0.25</v>
      </c>
      <c r="K35" s="41">
        <f t="shared" si="1"/>
        <v>0</v>
      </c>
    </row>
    <row r="36" spans="1:11" s="25" customFormat="1" ht="23.1" customHeight="1" x14ac:dyDescent="0.25">
      <c r="A36" s="57"/>
      <c r="B36" s="26" t="s">
        <v>54</v>
      </c>
      <c r="C36" s="45" t="s">
        <v>156</v>
      </c>
      <c r="D36" s="257">
        <v>1</v>
      </c>
      <c r="E36" s="54"/>
      <c r="F36" s="33">
        <f>A36*D36</f>
        <v>0</v>
      </c>
      <c r="G36" s="68"/>
      <c r="H36" s="2">
        <v>2203</v>
      </c>
      <c r="I36" s="43" t="s">
        <v>135</v>
      </c>
      <c r="J36" s="54">
        <v>0.25</v>
      </c>
      <c r="K36" s="41">
        <f t="shared" si="1"/>
        <v>0</v>
      </c>
    </row>
    <row r="37" spans="1:11" s="25" customFormat="1" ht="13.5" customHeight="1" x14ac:dyDescent="0.25">
      <c r="A37" s="57"/>
      <c r="B37" s="2">
        <v>1600</v>
      </c>
      <c r="C37" s="42" t="s">
        <v>36</v>
      </c>
      <c r="D37" s="47">
        <v>1</v>
      </c>
      <c r="E37" s="244"/>
      <c r="F37" s="33">
        <f>A37*D37</f>
        <v>0</v>
      </c>
      <c r="G37" s="68"/>
      <c r="H37" s="2">
        <v>2204</v>
      </c>
      <c r="I37" s="43" t="s">
        <v>42</v>
      </c>
      <c r="J37" s="54">
        <v>0.25</v>
      </c>
      <c r="K37" s="41">
        <f t="shared" si="1"/>
        <v>0</v>
      </c>
    </row>
    <row r="38" spans="1:11" s="25" customFormat="1" ht="13.5" customHeight="1" x14ac:dyDescent="0.25">
      <c r="A38" s="57"/>
      <c r="B38" s="2">
        <v>1601</v>
      </c>
      <c r="C38" s="42" t="s">
        <v>37</v>
      </c>
      <c r="D38" s="47">
        <v>1</v>
      </c>
      <c r="E38" s="54"/>
      <c r="F38" s="33">
        <f t="shared" ref="F38:F51" si="2">A38*D38</f>
        <v>0</v>
      </c>
      <c r="G38" s="68"/>
      <c r="H38" s="2">
        <v>2205</v>
      </c>
      <c r="I38" s="43" t="s">
        <v>44</v>
      </c>
      <c r="J38" s="149">
        <v>0.33</v>
      </c>
      <c r="K38" s="41">
        <f t="shared" si="1"/>
        <v>0</v>
      </c>
    </row>
    <row r="39" spans="1:11" s="25" customFormat="1" ht="13.5" customHeight="1" x14ac:dyDescent="0.25">
      <c r="A39" s="57"/>
      <c r="B39" s="18" t="s">
        <v>173</v>
      </c>
      <c r="C39" s="43" t="s">
        <v>148</v>
      </c>
      <c r="D39" s="47">
        <v>1</v>
      </c>
      <c r="E39" s="54"/>
      <c r="F39" s="33">
        <f t="shared" si="2"/>
        <v>0</v>
      </c>
      <c r="G39" s="68"/>
      <c r="H39" s="2">
        <v>2206</v>
      </c>
      <c r="I39" s="150" t="s">
        <v>258</v>
      </c>
      <c r="J39" s="149">
        <v>0.33</v>
      </c>
      <c r="K39" s="41">
        <f t="shared" si="1"/>
        <v>0</v>
      </c>
    </row>
    <row r="40" spans="1:11" s="25" customFormat="1" ht="13.5" customHeight="1" x14ac:dyDescent="0.25">
      <c r="A40" s="57"/>
      <c r="B40" s="2">
        <v>1603</v>
      </c>
      <c r="C40" s="42" t="s">
        <v>149</v>
      </c>
      <c r="D40" s="47">
        <v>3.4</v>
      </c>
      <c r="E40" s="54"/>
      <c r="F40" s="33">
        <f t="shared" si="2"/>
        <v>0</v>
      </c>
      <c r="G40" s="68"/>
      <c r="H40" s="2">
        <v>2207</v>
      </c>
      <c r="I40" s="148" t="s">
        <v>257</v>
      </c>
      <c r="J40" s="149">
        <v>0.33</v>
      </c>
      <c r="K40" s="41">
        <f t="shared" si="1"/>
        <v>0</v>
      </c>
    </row>
    <row r="41" spans="1:11" s="25" customFormat="1" ht="13.5" customHeight="1" x14ac:dyDescent="0.25">
      <c r="A41" s="57"/>
      <c r="B41" s="2">
        <v>1604</v>
      </c>
      <c r="C41" s="43" t="s">
        <v>150</v>
      </c>
      <c r="D41" s="47">
        <v>0.42</v>
      </c>
      <c r="E41" s="54"/>
      <c r="F41" s="33">
        <f t="shared" si="2"/>
        <v>0</v>
      </c>
      <c r="G41" s="68"/>
      <c r="H41" s="2">
        <v>2301</v>
      </c>
      <c r="I41" s="42" t="s">
        <v>47</v>
      </c>
      <c r="J41" s="47">
        <v>0.39</v>
      </c>
      <c r="K41" s="41">
        <f t="shared" si="1"/>
        <v>0</v>
      </c>
    </row>
    <row r="42" spans="1:11" s="25" customFormat="1" ht="13.5" customHeight="1" x14ac:dyDescent="0.25">
      <c r="A42" s="57"/>
      <c r="B42" s="2">
        <v>2109</v>
      </c>
      <c r="C42" s="42" t="s">
        <v>151</v>
      </c>
      <c r="D42" s="47">
        <v>2.25</v>
      </c>
      <c r="E42" s="54"/>
      <c r="F42" s="33">
        <f t="shared" si="2"/>
        <v>0</v>
      </c>
      <c r="G42" s="68"/>
      <c r="H42" s="2">
        <v>2302</v>
      </c>
      <c r="I42" s="42" t="s">
        <v>49</v>
      </c>
      <c r="J42" s="47">
        <v>0.39</v>
      </c>
      <c r="K42" s="41">
        <f t="shared" si="1"/>
        <v>0</v>
      </c>
    </row>
    <row r="43" spans="1:11" s="25" customFormat="1" ht="13.5" customHeight="1" x14ac:dyDescent="0.25">
      <c r="A43" s="38"/>
      <c r="B43" s="2">
        <v>2110</v>
      </c>
      <c r="C43" s="42" t="s">
        <v>152</v>
      </c>
      <c r="D43" s="47">
        <v>2.25</v>
      </c>
      <c r="E43" s="54"/>
      <c r="F43" s="33">
        <f t="shared" si="2"/>
        <v>0</v>
      </c>
      <c r="G43" s="68"/>
      <c r="H43" s="2">
        <v>2307</v>
      </c>
      <c r="I43" s="42" t="s">
        <v>51</v>
      </c>
      <c r="J43" s="47">
        <v>1.35</v>
      </c>
      <c r="K43" s="41">
        <f t="shared" si="1"/>
        <v>0</v>
      </c>
    </row>
    <row r="44" spans="1:11" s="25" customFormat="1" ht="13.5" customHeight="1" x14ac:dyDescent="0.25">
      <c r="A44" s="57"/>
      <c r="B44" s="2">
        <v>9001</v>
      </c>
      <c r="C44" s="42" t="s">
        <v>40</v>
      </c>
      <c r="D44" s="47">
        <v>0.8</v>
      </c>
      <c r="E44" s="54"/>
      <c r="F44" s="33">
        <f t="shared" si="2"/>
        <v>0</v>
      </c>
      <c r="G44" s="68"/>
      <c r="H44" s="2">
        <v>2306</v>
      </c>
      <c r="I44" s="42" t="s">
        <v>285</v>
      </c>
      <c r="J44" s="47">
        <v>0.39</v>
      </c>
      <c r="K44" s="41">
        <f t="shared" si="1"/>
        <v>0</v>
      </c>
    </row>
    <row r="45" spans="1:11" s="25" customFormat="1" ht="13.5" customHeight="1" x14ac:dyDescent="0.25">
      <c r="A45" s="57"/>
      <c r="B45" s="17">
        <v>2111</v>
      </c>
      <c r="C45" s="42" t="s">
        <v>41</v>
      </c>
      <c r="D45" s="47">
        <v>7.5</v>
      </c>
      <c r="E45" s="54"/>
      <c r="F45" s="33">
        <f t="shared" si="2"/>
        <v>0</v>
      </c>
      <c r="G45" s="68"/>
      <c r="H45" s="2" t="s">
        <v>260</v>
      </c>
      <c r="I45" s="42" t="s">
        <v>347</v>
      </c>
      <c r="J45" s="47">
        <v>1.85</v>
      </c>
      <c r="K45" s="41">
        <f t="shared" si="1"/>
        <v>0</v>
      </c>
    </row>
    <row r="46" spans="1:11" s="25" customFormat="1" ht="13.5" customHeight="1" x14ac:dyDescent="0.25">
      <c r="A46" s="57"/>
      <c r="B46" s="2">
        <v>2113</v>
      </c>
      <c r="C46" s="42" t="s">
        <v>43</v>
      </c>
      <c r="D46" s="47">
        <v>2.9</v>
      </c>
      <c r="E46" s="54"/>
      <c r="F46" s="33">
        <f t="shared" si="2"/>
        <v>0</v>
      </c>
      <c r="G46" s="68"/>
      <c r="H46" s="2">
        <v>2116</v>
      </c>
      <c r="I46" s="42" t="s">
        <v>348</v>
      </c>
      <c r="J46" s="47">
        <v>2.2000000000000002</v>
      </c>
      <c r="K46" s="41">
        <f t="shared" ref="K46:K53" si="3">G46*J46</f>
        <v>0</v>
      </c>
    </row>
    <row r="47" spans="1:11" s="25" customFormat="1" ht="13.5" customHeight="1" x14ac:dyDescent="0.25">
      <c r="A47" s="57"/>
      <c r="B47" s="2">
        <v>2114</v>
      </c>
      <c r="C47" s="42" t="s">
        <v>45</v>
      </c>
      <c r="D47" s="47">
        <v>2.9</v>
      </c>
      <c r="E47" s="54"/>
      <c r="F47" s="33">
        <f t="shared" si="2"/>
        <v>0</v>
      </c>
      <c r="G47" s="68"/>
      <c r="H47" s="2">
        <v>9020</v>
      </c>
      <c r="I47" s="42" t="s">
        <v>48</v>
      </c>
      <c r="J47" s="47">
        <v>8.6999999999999993</v>
      </c>
      <c r="K47" s="41">
        <f t="shared" si="3"/>
        <v>0</v>
      </c>
    </row>
    <row r="48" spans="1:11" s="25" customFormat="1" ht="13.5" customHeight="1" x14ac:dyDescent="0.25">
      <c r="A48" s="57"/>
      <c r="B48" s="2">
        <v>2115</v>
      </c>
      <c r="C48" s="42" t="s">
        <v>46</v>
      </c>
      <c r="D48" s="47">
        <v>4.55</v>
      </c>
      <c r="E48" s="54"/>
      <c r="F48" s="33">
        <f t="shared" si="2"/>
        <v>0</v>
      </c>
      <c r="G48" s="68"/>
      <c r="H48" s="2">
        <v>9053</v>
      </c>
      <c r="I48" s="42" t="s">
        <v>50</v>
      </c>
      <c r="J48" s="47">
        <v>22.05</v>
      </c>
      <c r="K48" s="41">
        <f t="shared" si="3"/>
        <v>0</v>
      </c>
    </row>
    <row r="49" spans="1:11" s="25" customFormat="1" ht="13.5" customHeight="1" x14ac:dyDescent="0.25">
      <c r="A49" s="57"/>
      <c r="B49" s="2">
        <v>9070</v>
      </c>
      <c r="C49" s="42" t="s">
        <v>106</v>
      </c>
      <c r="D49" s="47">
        <v>11</v>
      </c>
      <c r="E49" s="54"/>
      <c r="F49" s="33">
        <f t="shared" si="2"/>
        <v>0</v>
      </c>
      <c r="G49" s="68"/>
      <c r="H49" s="2">
        <v>9054</v>
      </c>
      <c r="I49" s="42" t="s">
        <v>52</v>
      </c>
      <c r="J49" s="47">
        <v>27.7</v>
      </c>
      <c r="K49" s="41">
        <f t="shared" si="3"/>
        <v>0</v>
      </c>
    </row>
    <row r="50" spans="1:11" s="25" customFormat="1" ht="13.5" customHeight="1" x14ac:dyDescent="0.25">
      <c r="A50" s="57"/>
      <c r="B50" s="2">
        <v>9111</v>
      </c>
      <c r="C50" s="42" t="s">
        <v>288</v>
      </c>
      <c r="D50" s="47">
        <v>3.2</v>
      </c>
      <c r="E50" s="54"/>
      <c r="F50" s="33">
        <f t="shared" si="2"/>
        <v>0</v>
      </c>
      <c r="G50" s="68"/>
      <c r="H50" s="2">
        <v>9055</v>
      </c>
      <c r="I50" s="42" t="s">
        <v>53</v>
      </c>
      <c r="J50" s="47">
        <v>40.4</v>
      </c>
      <c r="K50" s="41">
        <f t="shared" si="3"/>
        <v>0</v>
      </c>
    </row>
    <row r="51" spans="1:11" s="25" customFormat="1" ht="13.5" customHeight="1" x14ac:dyDescent="0.25">
      <c r="A51" s="57"/>
      <c r="B51" s="2">
        <v>9425</v>
      </c>
      <c r="C51" s="25" t="s">
        <v>403</v>
      </c>
      <c r="D51" s="47">
        <v>20</v>
      </c>
      <c r="E51" s="47"/>
      <c r="F51" s="33">
        <f t="shared" si="2"/>
        <v>0</v>
      </c>
      <c r="G51" s="68"/>
      <c r="H51" s="2">
        <v>9127</v>
      </c>
      <c r="I51" s="42" t="s">
        <v>154</v>
      </c>
      <c r="J51" s="47">
        <v>2.8</v>
      </c>
      <c r="K51" s="41">
        <f t="shared" si="3"/>
        <v>0</v>
      </c>
    </row>
    <row r="52" spans="1:11" s="25" customFormat="1" ht="13.5" customHeight="1" x14ac:dyDescent="0.25">
      <c r="A52" s="57"/>
      <c r="G52" s="68"/>
      <c r="H52" s="2">
        <v>9130</v>
      </c>
      <c r="I52" s="42" t="s">
        <v>155</v>
      </c>
      <c r="J52" s="47">
        <v>4.9000000000000004</v>
      </c>
      <c r="K52" s="41">
        <f t="shared" si="3"/>
        <v>0</v>
      </c>
    </row>
    <row r="53" spans="1:11" s="25" customFormat="1" ht="13.5" customHeight="1" x14ac:dyDescent="0.25">
      <c r="A53" s="184"/>
      <c r="B53" s="31"/>
      <c r="C53" s="46"/>
      <c r="D53" s="176"/>
      <c r="E53" s="176"/>
      <c r="F53" s="61"/>
      <c r="G53" s="68"/>
      <c r="H53" s="70"/>
      <c r="I53" s="46"/>
      <c r="J53" s="48"/>
      <c r="K53" s="62">
        <f t="shared" si="3"/>
        <v>0</v>
      </c>
    </row>
    <row r="54" spans="1:11" s="25" customFormat="1" ht="13.5" customHeight="1" x14ac:dyDescent="0.25">
      <c r="B54" s="27"/>
      <c r="G54" s="90"/>
      <c r="H54" s="27"/>
      <c r="I54" s="92"/>
      <c r="J54" s="92"/>
      <c r="K54" s="88"/>
    </row>
    <row r="55" spans="1:11" s="25" customFormat="1" ht="13.5" customHeight="1" thickBot="1" x14ac:dyDescent="0.3">
      <c r="B55" s="93"/>
      <c r="D55" s="92" t="s">
        <v>164</v>
      </c>
      <c r="E55" s="92"/>
      <c r="F55" s="94">
        <f>SUM(F9:F53)</f>
        <v>0</v>
      </c>
      <c r="G55" s="90"/>
      <c r="H55" s="27"/>
      <c r="I55" s="270" t="s">
        <v>163</v>
      </c>
      <c r="J55" s="270"/>
      <c r="K55" s="91">
        <f>SUM(K9:K53)</f>
        <v>0</v>
      </c>
    </row>
    <row r="56" spans="1:11" s="25" customFormat="1" ht="13.5" customHeight="1" thickTop="1" x14ac:dyDescent="0.25">
      <c r="G56" s="90"/>
      <c r="H56" s="27"/>
      <c r="I56" s="92"/>
      <c r="J56" s="92"/>
      <c r="K56" s="88"/>
    </row>
    <row r="57" spans="1:11" s="25" customFormat="1" ht="13.5" customHeight="1" x14ac:dyDescent="0.25">
      <c r="G57" s="90"/>
      <c r="H57" s="27"/>
      <c r="I57" s="92"/>
      <c r="J57" s="92"/>
      <c r="K57" s="88"/>
    </row>
    <row r="58" spans="1:11" s="25" customFormat="1" ht="13.5" customHeight="1" x14ac:dyDescent="0.25">
      <c r="G58" s="90"/>
      <c r="H58" s="27"/>
      <c r="I58" s="92"/>
      <c r="J58" s="92"/>
      <c r="K58" s="88"/>
    </row>
    <row r="59" spans="1:11" s="25" customFormat="1" ht="13.5" customHeight="1" x14ac:dyDescent="0.25">
      <c r="G59" s="90"/>
      <c r="H59" s="27"/>
      <c r="I59" s="92"/>
      <c r="J59" s="92"/>
      <c r="K59" s="88"/>
    </row>
    <row r="60" spans="1:11" s="25" customFormat="1" ht="13.5" customHeight="1" x14ac:dyDescent="0.25">
      <c r="G60" s="90"/>
      <c r="H60" s="27"/>
      <c r="I60" s="92"/>
      <c r="J60" s="92"/>
      <c r="K60" s="88"/>
    </row>
    <row r="61" spans="1:11" s="25" customFormat="1" ht="13.5" customHeight="1" x14ac:dyDescent="0.25">
      <c r="G61" s="90"/>
      <c r="H61" s="27"/>
      <c r="I61" s="92"/>
      <c r="J61" s="92"/>
      <c r="K61" s="88"/>
    </row>
    <row r="62" spans="1:11" s="25" customFormat="1" ht="13.5" customHeight="1" x14ac:dyDescent="0.25">
      <c r="G62" s="90"/>
      <c r="H62" s="27"/>
      <c r="I62" s="92"/>
      <c r="J62" s="92"/>
      <c r="K62" s="88"/>
    </row>
    <row r="63" spans="1:11" s="25" customFormat="1" ht="13.5" customHeight="1" x14ac:dyDescent="0.25">
      <c r="G63" s="90"/>
      <c r="H63" s="27"/>
      <c r="I63" s="92"/>
      <c r="J63" s="92"/>
      <c r="K63" s="88"/>
    </row>
    <row r="64" spans="1:11" s="25" customFormat="1" ht="13.5" customHeight="1" x14ac:dyDescent="0.25">
      <c r="G64" s="90"/>
      <c r="H64" s="27"/>
      <c r="I64" s="92"/>
      <c r="J64" s="92"/>
      <c r="K64" s="88"/>
    </row>
    <row r="65" spans="1:11" s="25" customFormat="1" ht="13.5" customHeight="1" x14ac:dyDescent="0.25">
      <c r="G65" s="90"/>
      <c r="H65" s="27"/>
      <c r="I65" s="92"/>
      <c r="J65" s="92"/>
      <c r="K65" s="88"/>
    </row>
    <row r="66" spans="1:11" s="25" customFormat="1" ht="13.5" customHeight="1" x14ac:dyDescent="0.25">
      <c r="G66" s="90"/>
      <c r="H66" s="27"/>
      <c r="I66" s="92"/>
      <c r="J66" s="92"/>
      <c r="K66" s="88"/>
    </row>
    <row r="67" spans="1:11" s="25" customFormat="1" ht="13.5" customHeight="1" x14ac:dyDescent="0.25">
      <c r="G67" s="90"/>
      <c r="H67" s="27"/>
      <c r="I67" s="92"/>
      <c r="J67" s="92"/>
      <c r="K67" s="88"/>
    </row>
    <row r="68" spans="1:11" ht="15.75" thickBot="1" x14ac:dyDescent="0.3">
      <c r="B68" s="93"/>
      <c r="C68" s="25"/>
      <c r="D68" s="92"/>
      <c r="E68" s="92"/>
      <c r="F68" s="39"/>
    </row>
    <row r="69" spans="1:11" s="25" customFormat="1" ht="13.5" customHeight="1" x14ac:dyDescent="0.25">
      <c r="A69" s="103"/>
      <c r="B69" s="104"/>
      <c r="C69" s="147" t="s">
        <v>249</v>
      </c>
      <c r="D69" s="106"/>
      <c r="E69" s="106"/>
      <c r="F69" s="107"/>
      <c r="G69" s="172"/>
      <c r="H69" s="170"/>
      <c r="I69" s="147" t="s">
        <v>250</v>
      </c>
      <c r="J69" s="106"/>
      <c r="K69" s="171"/>
    </row>
    <row r="70" spans="1:11" s="25" customFormat="1" ht="13.5" customHeight="1" x14ac:dyDescent="0.25">
      <c r="A70" s="164" t="s">
        <v>5</v>
      </c>
      <c r="B70" s="164" t="s">
        <v>6</v>
      </c>
      <c r="C70" s="164" t="s">
        <v>7</v>
      </c>
      <c r="D70" s="164" t="s">
        <v>8</v>
      </c>
      <c r="E70" s="164"/>
      <c r="F70" s="164" t="s">
        <v>9</v>
      </c>
      <c r="G70" s="164" t="s">
        <v>5</v>
      </c>
      <c r="H70" s="164" t="s">
        <v>6</v>
      </c>
      <c r="I70" s="164" t="s">
        <v>7</v>
      </c>
      <c r="J70" s="164" t="s">
        <v>8</v>
      </c>
      <c r="K70" s="164" t="s">
        <v>9</v>
      </c>
    </row>
    <row r="71" spans="1:11" s="25" customFormat="1" ht="13.5" customHeight="1" x14ac:dyDescent="0.25">
      <c r="A71" s="32"/>
      <c r="B71" s="1">
        <v>2101</v>
      </c>
      <c r="C71" s="79" t="s">
        <v>278</v>
      </c>
      <c r="D71" s="54">
        <v>10.25</v>
      </c>
      <c r="E71" s="123"/>
      <c r="F71" s="33">
        <f>A71*D71</f>
        <v>0</v>
      </c>
      <c r="G71" s="34"/>
      <c r="H71" s="1">
        <v>4100</v>
      </c>
      <c r="I71" s="79" t="s">
        <v>55</v>
      </c>
      <c r="J71" s="54">
        <v>0.56000000000000005</v>
      </c>
      <c r="K71" s="66">
        <f t="shared" ref="K71:K88" si="4">G71*J71</f>
        <v>0</v>
      </c>
    </row>
    <row r="72" spans="1:11" s="25" customFormat="1" ht="13.5" customHeight="1" x14ac:dyDescent="0.25">
      <c r="A72" s="35"/>
      <c r="B72" s="2">
        <v>2102</v>
      </c>
      <c r="C72" s="42" t="s">
        <v>160</v>
      </c>
      <c r="D72" s="47">
        <v>10.45</v>
      </c>
      <c r="E72" s="123"/>
      <c r="F72" s="33">
        <f>A72*D72</f>
        <v>0</v>
      </c>
      <c r="G72" s="36"/>
      <c r="H72" s="2">
        <v>4101</v>
      </c>
      <c r="I72" s="42" t="s">
        <v>56</v>
      </c>
      <c r="J72" s="54">
        <v>0.56000000000000005</v>
      </c>
      <c r="K72" s="41">
        <f t="shared" si="4"/>
        <v>0</v>
      </c>
    </row>
    <row r="73" spans="1:11" s="25" customFormat="1" ht="13.5" customHeight="1" x14ac:dyDescent="0.25">
      <c r="A73" s="35"/>
      <c r="B73" s="2">
        <v>2105</v>
      </c>
      <c r="C73" s="42" t="s">
        <v>60</v>
      </c>
      <c r="D73" s="47">
        <v>2.9</v>
      </c>
      <c r="E73" s="123"/>
      <c r="F73" s="33">
        <f t="shared" ref="F73:F88" si="5">A73*D73</f>
        <v>0</v>
      </c>
      <c r="G73" s="36"/>
      <c r="H73" s="2">
        <v>4102</v>
      </c>
      <c r="I73" s="42" t="s">
        <v>57</v>
      </c>
      <c r="J73" s="54">
        <v>0.56000000000000005</v>
      </c>
      <c r="K73" s="41">
        <f t="shared" si="4"/>
        <v>0</v>
      </c>
    </row>
    <row r="74" spans="1:11" s="25" customFormat="1" ht="13.5" customHeight="1" x14ac:dyDescent="0.25">
      <c r="A74" s="35"/>
      <c r="B74" s="2">
        <v>2106</v>
      </c>
      <c r="C74" s="42" t="s">
        <v>62</v>
      </c>
      <c r="D74" s="47">
        <v>2.25</v>
      </c>
      <c r="E74" s="123"/>
      <c r="F74" s="33">
        <f t="shared" si="5"/>
        <v>0</v>
      </c>
      <c r="G74" s="36"/>
      <c r="H74" s="2">
        <v>4103</v>
      </c>
      <c r="I74" s="42" t="s">
        <v>58</v>
      </c>
      <c r="J74" s="54">
        <v>0.56000000000000005</v>
      </c>
      <c r="K74" s="41">
        <f t="shared" si="4"/>
        <v>0</v>
      </c>
    </row>
    <row r="75" spans="1:11" s="25" customFormat="1" ht="13.5" customHeight="1" x14ac:dyDescent="0.25">
      <c r="A75" s="38"/>
      <c r="B75" s="2">
        <v>2107</v>
      </c>
      <c r="C75" s="42" t="s">
        <v>63</v>
      </c>
      <c r="D75" s="47">
        <v>3.8</v>
      </c>
      <c r="E75" s="123"/>
      <c r="F75" s="33">
        <f t="shared" si="5"/>
        <v>0</v>
      </c>
      <c r="G75" s="36"/>
      <c r="H75" s="2">
        <v>4104</v>
      </c>
      <c r="I75" s="42" t="s">
        <v>59</v>
      </c>
      <c r="J75" s="54">
        <v>0.56000000000000005</v>
      </c>
      <c r="K75" s="41">
        <f t="shared" si="4"/>
        <v>0</v>
      </c>
    </row>
    <row r="76" spans="1:11" s="25" customFormat="1" ht="13.5" customHeight="1" thickBot="1" x14ac:dyDescent="0.3">
      <c r="A76" s="35"/>
      <c r="B76" s="40"/>
      <c r="C76" s="46"/>
      <c r="D76" s="196"/>
      <c r="E76" s="123"/>
      <c r="F76" s="39">
        <f t="shared" si="5"/>
        <v>0</v>
      </c>
      <c r="G76" s="36"/>
      <c r="H76" s="2">
        <v>4105</v>
      </c>
      <c r="I76" s="42" t="s">
        <v>61</v>
      </c>
      <c r="J76" s="54">
        <v>0.56000000000000005</v>
      </c>
      <c r="K76" s="41">
        <f t="shared" si="4"/>
        <v>0</v>
      </c>
    </row>
    <row r="77" spans="1:11" s="25" customFormat="1" ht="13.5" customHeight="1" thickBot="1" x14ac:dyDescent="0.3">
      <c r="A77" s="194"/>
      <c r="B77" s="264" t="s">
        <v>298</v>
      </c>
      <c r="C77" s="265"/>
      <c r="D77" s="265"/>
      <c r="E77" s="265"/>
      <c r="F77" s="262"/>
      <c r="G77" s="36"/>
      <c r="H77" s="2">
        <v>4106</v>
      </c>
      <c r="I77" s="42" t="s">
        <v>168</v>
      </c>
      <c r="J77" s="54">
        <v>0.56000000000000005</v>
      </c>
      <c r="K77" s="41">
        <f t="shared" si="4"/>
        <v>0</v>
      </c>
    </row>
    <row r="78" spans="1:11" s="25" customFormat="1" ht="13.5" customHeight="1" x14ac:dyDescent="0.25">
      <c r="A78" s="164" t="s">
        <v>5</v>
      </c>
      <c r="B78" s="164" t="s">
        <v>6</v>
      </c>
      <c r="C78" s="164" t="s">
        <v>7</v>
      </c>
      <c r="D78" s="164"/>
      <c r="E78" s="283"/>
      <c r="F78" s="284"/>
      <c r="G78" s="36"/>
      <c r="H78" s="2">
        <v>4107</v>
      </c>
      <c r="I78" s="42" t="s">
        <v>64</v>
      </c>
      <c r="J78" s="54">
        <v>0.56000000000000005</v>
      </c>
      <c r="K78" s="41">
        <f t="shared" si="4"/>
        <v>0</v>
      </c>
    </row>
    <row r="79" spans="1:11" s="25" customFormat="1" ht="13.5" customHeight="1" x14ac:dyDescent="0.25">
      <c r="A79" s="185"/>
      <c r="B79" s="1">
        <v>8001</v>
      </c>
      <c r="C79" s="79" t="s">
        <v>279</v>
      </c>
      <c r="D79" s="54">
        <v>64.25</v>
      </c>
      <c r="E79" s="54"/>
      <c r="F79" s="33">
        <f t="shared" si="5"/>
        <v>0</v>
      </c>
      <c r="G79" s="36"/>
      <c r="H79" s="2">
        <v>4108</v>
      </c>
      <c r="I79" s="42" t="s">
        <v>169</v>
      </c>
      <c r="J79" s="54">
        <v>0.56000000000000005</v>
      </c>
      <c r="K79" s="41">
        <f t="shared" si="4"/>
        <v>0</v>
      </c>
    </row>
    <row r="80" spans="1:11" s="25" customFormat="1" ht="13.5" customHeight="1" x14ac:dyDescent="0.25">
      <c r="A80" s="186"/>
      <c r="B80" s="2">
        <v>8811</v>
      </c>
      <c r="C80" s="42" t="s">
        <v>286</v>
      </c>
      <c r="D80" s="47">
        <v>11.75</v>
      </c>
      <c r="E80" s="96"/>
      <c r="F80" s="33">
        <f t="shared" si="5"/>
        <v>0</v>
      </c>
      <c r="G80" s="36"/>
      <c r="H80" s="2">
        <v>4200</v>
      </c>
      <c r="I80" s="42" t="s">
        <v>65</v>
      </c>
      <c r="J80" s="47">
        <v>0.4</v>
      </c>
      <c r="K80" s="41">
        <f t="shared" si="4"/>
        <v>0</v>
      </c>
    </row>
    <row r="81" spans="1:11" s="25" customFormat="1" ht="13.5" customHeight="1" x14ac:dyDescent="0.25">
      <c r="A81" s="32"/>
      <c r="B81" s="2">
        <v>8821</v>
      </c>
      <c r="C81" s="42" t="s">
        <v>162</v>
      </c>
      <c r="D81" s="195">
        <v>11.75</v>
      </c>
      <c r="E81" s="123"/>
      <c r="F81" s="33">
        <f t="shared" si="5"/>
        <v>0</v>
      </c>
      <c r="G81" s="36"/>
      <c r="H81" s="2">
        <v>4201</v>
      </c>
      <c r="I81" s="42" t="s">
        <v>66</v>
      </c>
      <c r="J81" s="47">
        <v>0.4</v>
      </c>
      <c r="K81" s="41">
        <f t="shared" si="4"/>
        <v>0</v>
      </c>
    </row>
    <row r="82" spans="1:11" s="25" customFormat="1" ht="13.5" customHeight="1" x14ac:dyDescent="0.25">
      <c r="A82" s="35"/>
      <c r="B82" s="2">
        <v>8910</v>
      </c>
      <c r="C82" s="42" t="s">
        <v>161</v>
      </c>
      <c r="D82" s="47">
        <v>25</v>
      </c>
      <c r="E82" s="123"/>
      <c r="F82" s="33">
        <f t="shared" si="5"/>
        <v>0</v>
      </c>
      <c r="G82" s="36"/>
      <c r="H82" s="2">
        <v>4202</v>
      </c>
      <c r="I82" s="42" t="s">
        <v>67</v>
      </c>
      <c r="J82" s="47">
        <v>0.4</v>
      </c>
      <c r="K82" s="41">
        <f t="shared" si="4"/>
        <v>0</v>
      </c>
    </row>
    <row r="83" spans="1:11" s="25" customFormat="1" ht="13.5" customHeight="1" x14ac:dyDescent="0.25">
      <c r="A83" s="35"/>
      <c r="B83" s="2">
        <v>8931</v>
      </c>
      <c r="C83" s="42" t="s">
        <v>299</v>
      </c>
      <c r="D83" s="47">
        <v>30.25</v>
      </c>
      <c r="E83" s="123"/>
      <c r="F83" s="33">
        <f t="shared" si="5"/>
        <v>0</v>
      </c>
      <c r="G83" s="36"/>
      <c r="H83" s="2">
        <v>4203</v>
      </c>
      <c r="I83" s="42" t="s">
        <v>68</v>
      </c>
      <c r="J83" s="47">
        <v>0.4</v>
      </c>
      <c r="K83" s="41">
        <f t="shared" si="4"/>
        <v>0</v>
      </c>
    </row>
    <row r="84" spans="1:11" s="25" customFormat="1" ht="13.5" customHeight="1" x14ac:dyDescent="0.25">
      <c r="A84" s="35"/>
      <c r="B84" s="2"/>
      <c r="C84" s="42"/>
      <c r="D84" s="47"/>
      <c r="E84" s="178"/>
      <c r="F84" s="33">
        <f t="shared" si="5"/>
        <v>0</v>
      </c>
      <c r="G84" s="36"/>
      <c r="H84" s="2">
        <v>4204</v>
      </c>
      <c r="I84" s="42" t="s">
        <v>69</v>
      </c>
      <c r="J84" s="47">
        <v>0.4</v>
      </c>
      <c r="K84" s="41">
        <f t="shared" si="4"/>
        <v>0</v>
      </c>
    </row>
    <row r="85" spans="1:11" s="25" customFormat="1" ht="13.5" customHeight="1" x14ac:dyDescent="0.25">
      <c r="A85" s="35"/>
      <c r="B85" s="2"/>
      <c r="C85" s="42"/>
      <c r="D85" s="47"/>
      <c r="E85" s="178"/>
      <c r="F85" s="33">
        <f t="shared" si="5"/>
        <v>0</v>
      </c>
      <c r="G85" s="36"/>
      <c r="H85" s="2">
        <v>4205</v>
      </c>
      <c r="I85" s="42" t="s">
        <v>70</v>
      </c>
      <c r="J85" s="47">
        <v>0.4</v>
      </c>
      <c r="K85" s="41">
        <f t="shared" si="4"/>
        <v>0</v>
      </c>
    </row>
    <row r="86" spans="1:11" s="25" customFormat="1" ht="13.5" customHeight="1" x14ac:dyDescent="0.25">
      <c r="A86" s="35"/>
      <c r="B86" s="2"/>
      <c r="C86" s="42"/>
      <c r="D86" s="47"/>
      <c r="E86" s="178"/>
      <c r="F86" s="33">
        <f t="shared" si="5"/>
        <v>0</v>
      </c>
      <c r="G86" s="36"/>
      <c r="H86" s="2">
        <v>4206</v>
      </c>
      <c r="I86" s="42" t="s">
        <v>170</v>
      </c>
      <c r="J86" s="47">
        <v>0.4</v>
      </c>
      <c r="K86" s="41">
        <f t="shared" si="4"/>
        <v>0</v>
      </c>
    </row>
    <row r="87" spans="1:11" s="25" customFormat="1" ht="13.5" customHeight="1" x14ac:dyDescent="0.25">
      <c r="A87" s="35"/>
      <c r="B87" s="2"/>
      <c r="C87" s="42"/>
      <c r="D87" s="47"/>
      <c r="E87" s="179"/>
      <c r="F87" s="33">
        <f t="shared" si="5"/>
        <v>0</v>
      </c>
      <c r="G87" s="36"/>
      <c r="H87" s="2">
        <v>4207</v>
      </c>
      <c r="I87" s="42" t="s">
        <v>171</v>
      </c>
      <c r="J87" s="47">
        <v>0.4</v>
      </c>
      <c r="K87" s="41">
        <f t="shared" si="4"/>
        <v>0</v>
      </c>
    </row>
    <row r="88" spans="1:11" s="25" customFormat="1" ht="13.5" customHeight="1" x14ac:dyDescent="0.25">
      <c r="A88" s="35"/>
      <c r="B88" s="31"/>
      <c r="C88" s="46"/>
      <c r="D88" s="48"/>
      <c r="E88" s="180"/>
      <c r="F88" s="61">
        <f t="shared" si="5"/>
        <v>0</v>
      </c>
      <c r="G88" s="36"/>
      <c r="H88" s="31">
        <v>4208</v>
      </c>
      <c r="I88" s="46" t="s">
        <v>172</v>
      </c>
      <c r="J88" s="48">
        <v>0.4</v>
      </c>
      <c r="K88" s="61">
        <f t="shared" si="4"/>
        <v>0</v>
      </c>
    </row>
    <row r="89" spans="1:11" s="25" customFormat="1" ht="13.5" customHeight="1" x14ac:dyDescent="0.25">
      <c r="F89" s="33"/>
      <c r="G89" s="102"/>
      <c r="H89" s="24"/>
      <c r="I89" s="14"/>
      <c r="J89" s="15"/>
      <c r="K89" s="39"/>
    </row>
    <row r="90" spans="1:11" s="25" customFormat="1" ht="13.5" customHeight="1" thickBot="1" x14ac:dyDescent="0.3">
      <c r="C90" s="177" t="s">
        <v>165</v>
      </c>
      <c r="D90" s="92"/>
      <c r="E90" s="92"/>
      <c r="F90" s="94">
        <f>SUM(F71:F88)</f>
        <v>0</v>
      </c>
      <c r="H90" s="27"/>
      <c r="I90" s="270" t="s">
        <v>166</v>
      </c>
      <c r="J90" s="270"/>
      <c r="K90" s="94">
        <f>SUM(K71:K88)</f>
        <v>0</v>
      </c>
    </row>
    <row r="91" spans="1:11" s="25" customFormat="1" ht="13.5" customHeight="1" thickTop="1" thickBot="1" x14ac:dyDescent="0.3">
      <c r="A91" s="22"/>
      <c r="B91" s="24"/>
      <c r="C91" s="14"/>
      <c r="D91" s="15"/>
      <c r="E91" s="15"/>
      <c r="F91" s="39"/>
      <c r="H91" s="27"/>
      <c r="I91" s="99"/>
    </row>
    <row r="92" spans="1:11" s="25" customFormat="1" ht="13.5" customHeight="1" x14ac:dyDescent="0.25">
      <c r="A92" s="103"/>
      <c r="B92" s="104"/>
      <c r="C92" s="105" t="s">
        <v>251</v>
      </c>
      <c r="D92" s="106"/>
      <c r="E92" s="106"/>
      <c r="F92" s="106"/>
      <c r="G92" s="103"/>
      <c r="H92" s="106"/>
      <c r="I92" s="147" t="s">
        <v>316</v>
      </c>
      <c r="J92" s="106"/>
      <c r="K92" s="107"/>
    </row>
    <row r="93" spans="1:11" s="25" customFormat="1" ht="13.5" customHeight="1" x14ac:dyDescent="0.25">
      <c r="A93" s="166"/>
      <c r="B93" s="93"/>
      <c r="C93" s="26" t="s">
        <v>177</v>
      </c>
      <c r="G93" s="166"/>
      <c r="I93" s="151" t="s">
        <v>177</v>
      </c>
      <c r="K93" s="167"/>
    </row>
    <row r="94" spans="1:11" s="25" customFormat="1" ht="13.5" customHeight="1" x14ac:dyDescent="0.25">
      <c r="A94" s="164" t="s">
        <v>5</v>
      </c>
      <c r="B94" s="163" t="s">
        <v>6</v>
      </c>
      <c r="C94" s="164" t="s">
        <v>7</v>
      </c>
      <c r="D94" s="164" t="s">
        <v>8</v>
      </c>
      <c r="E94" s="164"/>
      <c r="F94" s="164" t="s">
        <v>9</v>
      </c>
      <c r="G94" s="164" t="s">
        <v>5</v>
      </c>
      <c r="H94" s="163" t="s">
        <v>6</v>
      </c>
      <c r="I94" s="164" t="s">
        <v>7</v>
      </c>
      <c r="J94" s="164" t="s">
        <v>8</v>
      </c>
      <c r="K94" s="164" t="s">
        <v>9</v>
      </c>
    </row>
    <row r="95" spans="1:11" s="25" customFormat="1" ht="13.5" customHeight="1" x14ac:dyDescent="0.25">
      <c r="A95" s="32"/>
      <c r="B95" s="128">
        <v>4300</v>
      </c>
      <c r="C95" s="83" t="s">
        <v>71</v>
      </c>
      <c r="D95" s="129">
        <v>3.8</v>
      </c>
      <c r="E95" s="237"/>
      <c r="F95" s="33">
        <f t="shared" ref="F95:F109" si="6">A95*D95</f>
        <v>0</v>
      </c>
      <c r="G95" s="55"/>
      <c r="H95" s="130">
        <v>5300</v>
      </c>
      <c r="I95" s="131" t="s">
        <v>72</v>
      </c>
      <c r="J95" s="54">
        <v>21</v>
      </c>
      <c r="K95" s="218">
        <f t="shared" ref="K95:K100" si="7">G95*J95</f>
        <v>0</v>
      </c>
    </row>
    <row r="96" spans="1:11" s="25" customFormat="1" ht="13.5" customHeight="1" x14ac:dyDescent="0.25">
      <c r="A96" s="35"/>
      <c r="B96" s="125">
        <v>4301</v>
      </c>
      <c r="C96" s="51" t="s">
        <v>109</v>
      </c>
      <c r="D96" s="129">
        <v>3.8</v>
      </c>
      <c r="E96" s="129"/>
      <c r="F96" s="37">
        <f t="shared" si="6"/>
        <v>0</v>
      </c>
      <c r="G96" s="59"/>
      <c r="H96" s="126">
        <v>5301</v>
      </c>
      <c r="I96" s="51" t="s">
        <v>111</v>
      </c>
      <c r="J96" s="54">
        <v>21</v>
      </c>
      <c r="K96" s="58">
        <f t="shared" si="7"/>
        <v>0</v>
      </c>
    </row>
    <row r="97" spans="1:11" s="25" customFormat="1" ht="13.5" customHeight="1" x14ac:dyDescent="0.25">
      <c r="A97" s="35"/>
      <c r="B97" s="125">
        <v>4302</v>
      </c>
      <c r="C97" s="127" t="s">
        <v>110</v>
      </c>
      <c r="D97" s="129">
        <v>3.8</v>
      </c>
      <c r="E97" s="129"/>
      <c r="F97" s="37">
        <f t="shared" si="6"/>
        <v>0</v>
      </c>
      <c r="G97" s="59"/>
      <c r="H97" s="126">
        <v>5302</v>
      </c>
      <c r="I97" s="127" t="s">
        <v>112</v>
      </c>
      <c r="J97" s="54">
        <v>21</v>
      </c>
      <c r="K97" s="58">
        <f t="shared" si="7"/>
        <v>0</v>
      </c>
    </row>
    <row r="98" spans="1:11" s="25" customFormat="1" ht="13.5" customHeight="1" x14ac:dyDescent="0.25">
      <c r="A98" s="35"/>
      <c r="B98" s="241" t="s">
        <v>167</v>
      </c>
      <c r="C98" s="243" t="s">
        <v>174</v>
      </c>
      <c r="D98" s="129">
        <v>3.8</v>
      </c>
      <c r="E98" s="129"/>
      <c r="F98" s="37">
        <f t="shared" si="6"/>
        <v>0</v>
      </c>
      <c r="G98" s="59"/>
      <c r="H98" s="241" t="s">
        <v>175</v>
      </c>
      <c r="I98" s="240" t="s">
        <v>176</v>
      </c>
      <c r="J98" s="54">
        <v>21</v>
      </c>
      <c r="K98" s="58">
        <f t="shared" si="7"/>
        <v>0</v>
      </c>
    </row>
    <row r="99" spans="1:11" s="25" customFormat="1" ht="13.5" customHeight="1" x14ac:dyDescent="0.25">
      <c r="A99" s="35"/>
      <c r="B99" s="241" t="s">
        <v>167</v>
      </c>
      <c r="C99" s="243" t="s">
        <v>174</v>
      </c>
      <c r="D99" s="129">
        <v>3.8</v>
      </c>
      <c r="E99" s="129"/>
      <c r="F99" s="37">
        <f t="shared" si="6"/>
        <v>0</v>
      </c>
      <c r="G99" s="59"/>
      <c r="H99" s="241" t="s">
        <v>175</v>
      </c>
      <c r="I99" s="240" t="s">
        <v>176</v>
      </c>
      <c r="J99" s="54">
        <v>21</v>
      </c>
      <c r="K99" s="58">
        <f t="shared" si="7"/>
        <v>0</v>
      </c>
    </row>
    <row r="100" spans="1:11" s="25" customFormat="1" ht="13.5" customHeight="1" thickBot="1" x14ac:dyDescent="0.3">
      <c r="A100" s="35"/>
      <c r="B100" s="241" t="s">
        <v>167</v>
      </c>
      <c r="C100" s="243" t="s">
        <v>174</v>
      </c>
      <c r="D100" s="129">
        <v>3.8</v>
      </c>
      <c r="E100" s="129"/>
      <c r="F100" s="37">
        <f t="shared" si="6"/>
        <v>0</v>
      </c>
      <c r="G100" s="187"/>
      <c r="H100" s="246" t="s">
        <v>175</v>
      </c>
      <c r="I100" s="245" t="s">
        <v>176</v>
      </c>
      <c r="J100" s="54">
        <v>21</v>
      </c>
      <c r="K100" s="219">
        <f t="shared" si="7"/>
        <v>0</v>
      </c>
    </row>
    <row r="101" spans="1:11" s="25" customFormat="1" ht="13.5" customHeight="1" x14ac:dyDescent="0.25">
      <c r="A101" s="35"/>
      <c r="B101" s="241" t="s">
        <v>167</v>
      </c>
      <c r="C101" s="243" t="s">
        <v>174</v>
      </c>
      <c r="D101" s="129">
        <v>3.8</v>
      </c>
      <c r="E101" s="129"/>
      <c r="F101" s="37">
        <f t="shared" si="6"/>
        <v>0</v>
      </c>
      <c r="G101" s="188"/>
      <c r="H101" s="106"/>
      <c r="I101" s="147" t="s">
        <v>315</v>
      </c>
      <c r="J101" s="106"/>
      <c r="K101" s="189"/>
    </row>
    <row r="102" spans="1:11" s="25" customFormat="1" ht="13.5" customHeight="1" thickBot="1" x14ac:dyDescent="0.3">
      <c r="A102" s="35"/>
      <c r="B102" s="241" t="s">
        <v>167</v>
      </c>
      <c r="C102" s="243" t="s">
        <v>174</v>
      </c>
      <c r="D102" s="129">
        <v>3.8</v>
      </c>
      <c r="E102" s="129"/>
      <c r="F102" s="37">
        <f t="shared" si="6"/>
        <v>0</v>
      </c>
      <c r="G102" s="190"/>
      <c r="H102" s="191"/>
      <c r="I102" s="192" t="s">
        <v>177</v>
      </c>
      <c r="J102" s="191"/>
      <c r="K102" s="193"/>
    </row>
    <row r="103" spans="1:11" s="25" customFormat="1" ht="13.5" customHeight="1" x14ac:dyDescent="0.25">
      <c r="A103" s="35"/>
      <c r="B103" s="241" t="s">
        <v>167</v>
      </c>
      <c r="C103" s="243" t="s">
        <v>174</v>
      </c>
      <c r="D103" s="129">
        <v>3.8</v>
      </c>
      <c r="E103" s="129"/>
      <c r="F103" s="37">
        <f t="shared" si="6"/>
        <v>0</v>
      </c>
      <c r="G103" s="164" t="s">
        <v>5</v>
      </c>
      <c r="H103" s="163" t="s">
        <v>6</v>
      </c>
      <c r="I103" s="164" t="s">
        <v>7</v>
      </c>
      <c r="J103" s="164" t="s">
        <v>8</v>
      </c>
      <c r="K103" s="164" t="s">
        <v>9</v>
      </c>
    </row>
    <row r="104" spans="1:11" s="25" customFormat="1" ht="13.5" customHeight="1" x14ac:dyDescent="0.25">
      <c r="A104" s="35"/>
      <c r="B104" s="241" t="s">
        <v>167</v>
      </c>
      <c r="C104" s="243" t="s">
        <v>174</v>
      </c>
      <c r="D104" s="129">
        <v>3.8</v>
      </c>
      <c r="E104" s="129"/>
      <c r="F104" s="37">
        <f t="shared" si="6"/>
        <v>0</v>
      </c>
      <c r="G104" s="59"/>
      <c r="H104" s="128" t="s">
        <v>292</v>
      </c>
      <c r="I104" s="131" t="s">
        <v>295</v>
      </c>
      <c r="J104" s="54">
        <v>17</v>
      </c>
      <c r="K104" s="60">
        <f t="shared" ref="K104:K110" si="8">G104*J104</f>
        <v>0</v>
      </c>
    </row>
    <row r="105" spans="1:11" s="25" customFormat="1" ht="13.5" customHeight="1" x14ac:dyDescent="0.25">
      <c r="A105" s="35"/>
      <c r="B105" s="241" t="s">
        <v>167</v>
      </c>
      <c r="C105" s="243" t="s">
        <v>174</v>
      </c>
      <c r="D105" s="129">
        <v>3.8</v>
      </c>
      <c r="E105" s="129"/>
      <c r="F105" s="37">
        <f t="shared" si="6"/>
        <v>0</v>
      </c>
      <c r="G105" s="59"/>
      <c r="H105" s="125" t="s">
        <v>292</v>
      </c>
      <c r="I105" s="51" t="s">
        <v>294</v>
      </c>
      <c r="J105" s="54">
        <v>17</v>
      </c>
      <c r="K105" s="60">
        <f t="shared" si="8"/>
        <v>0</v>
      </c>
    </row>
    <row r="106" spans="1:11" s="25" customFormat="1" ht="13.5" customHeight="1" x14ac:dyDescent="0.25">
      <c r="A106" s="35"/>
      <c r="B106" s="241" t="s">
        <v>167</v>
      </c>
      <c r="C106" s="243" t="s">
        <v>174</v>
      </c>
      <c r="D106" s="129">
        <v>3.8</v>
      </c>
      <c r="E106" s="129"/>
      <c r="F106" s="37">
        <f t="shared" si="6"/>
        <v>0</v>
      </c>
      <c r="G106" s="59"/>
      <c r="H106" s="125" t="s">
        <v>292</v>
      </c>
      <c r="I106" s="127" t="s">
        <v>293</v>
      </c>
      <c r="J106" s="54">
        <v>17</v>
      </c>
      <c r="K106" s="60">
        <f t="shared" si="8"/>
        <v>0</v>
      </c>
    </row>
    <row r="107" spans="1:11" s="25" customFormat="1" ht="13.5" customHeight="1" x14ac:dyDescent="0.25">
      <c r="A107" s="35"/>
      <c r="B107" s="241" t="s">
        <v>167</v>
      </c>
      <c r="C107" s="243" t="s">
        <v>174</v>
      </c>
      <c r="D107" s="129">
        <v>3.8</v>
      </c>
      <c r="E107" s="129"/>
      <c r="F107" s="37">
        <f t="shared" si="6"/>
        <v>0</v>
      </c>
      <c r="G107" s="59"/>
      <c r="H107" s="241" t="s">
        <v>292</v>
      </c>
      <c r="I107" s="240" t="s">
        <v>296</v>
      </c>
      <c r="J107" s="54">
        <v>17</v>
      </c>
      <c r="K107" s="60">
        <f t="shared" si="8"/>
        <v>0</v>
      </c>
    </row>
    <row r="108" spans="1:11" s="25" customFormat="1" ht="13.5" customHeight="1" x14ac:dyDescent="0.25">
      <c r="A108" s="35"/>
      <c r="B108" s="241" t="s">
        <v>167</v>
      </c>
      <c r="C108" s="243" t="s">
        <v>174</v>
      </c>
      <c r="D108" s="129">
        <v>3.8</v>
      </c>
      <c r="E108" s="129"/>
      <c r="F108" s="37">
        <f t="shared" si="6"/>
        <v>0</v>
      </c>
      <c r="G108" s="59"/>
      <c r="H108" s="241" t="s">
        <v>292</v>
      </c>
      <c r="I108" s="240" t="s">
        <v>296</v>
      </c>
      <c r="J108" s="54">
        <v>17</v>
      </c>
      <c r="K108" s="60">
        <f t="shared" si="8"/>
        <v>0</v>
      </c>
    </row>
    <row r="109" spans="1:11" s="25" customFormat="1" ht="13.5" customHeight="1" x14ac:dyDescent="0.25">
      <c r="A109" s="35"/>
      <c r="B109" s="242" t="s">
        <v>167</v>
      </c>
      <c r="C109" s="243" t="s">
        <v>174</v>
      </c>
      <c r="D109" s="129">
        <v>3.8</v>
      </c>
      <c r="E109" s="238"/>
      <c r="F109" s="124">
        <f t="shared" si="6"/>
        <v>0</v>
      </c>
      <c r="G109" s="59"/>
      <c r="H109" s="241" t="s">
        <v>292</v>
      </c>
      <c r="I109" s="240" t="s">
        <v>296</v>
      </c>
      <c r="J109" s="54">
        <v>17</v>
      </c>
      <c r="K109" s="60">
        <f t="shared" si="8"/>
        <v>0</v>
      </c>
    </row>
    <row r="110" spans="1:11" s="25" customFormat="1" ht="13.5" customHeight="1" x14ac:dyDescent="0.25">
      <c r="A110" s="35"/>
      <c r="B110" s="242" t="s">
        <v>167</v>
      </c>
      <c r="C110" s="243" t="s">
        <v>174</v>
      </c>
      <c r="D110" s="129">
        <v>3.8</v>
      </c>
      <c r="E110" s="238"/>
      <c r="F110" s="124">
        <f t="shared" ref="F110" si="9">A110*D110</f>
        <v>0</v>
      </c>
      <c r="G110" s="59"/>
      <c r="H110" s="241" t="s">
        <v>292</v>
      </c>
      <c r="I110" s="240" t="s">
        <v>296</v>
      </c>
      <c r="J110" s="54">
        <v>17</v>
      </c>
      <c r="K110" s="60">
        <f t="shared" si="8"/>
        <v>0</v>
      </c>
    </row>
    <row r="111" spans="1:11" s="25" customFormat="1" ht="13.5" customHeight="1" x14ac:dyDescent="0.25">
      <c r="A111" s="35"/>
      <c r="B111" s="242"/>
      <c r="C111" s="243"/>
      <c r="D111" s="250"/>
      <c r="E111" s="251"/>
      <c r="F111" s="124"/>
      <c r="G111" s="59"/>
      <c r="H111" s="242"/>
      <c r="I111" s="240"/>
      <c r="J111" s="48"/>
      <c r="K111" s="62"/>
    </row>
    <row r="112" spans="1:11" s="25" customFormat="1" ht="13.5" customHeight="1" thickBot="1" x14ac:dyDescent="0.3">
      <c r="A112" s="21"/>
      <c r="B112" s="7"/>
      <c r="C112" s="177" t="s">
        <v>73</v>
      </c>
      <c r="D112" s="92"/>
      <c r="E112" s="92"/>
      <c r="F112" s="94">
        <f>SUM(F95:F111)</f>
        <v>0</v>
      </c>
      <c r="G112" s="39"/>
      <c r="H112" s="27"/>
      <c r="I112" s="269" t="s">
        <v>297</v>
      </c>
      <c r="J112" s="270"/>
      <c r="K112" s="94">
        <f>SUM(K95:K100)+SUM(K104:K110)</f>
        <v>0</v>
      </c>
    </row>
    <row r="113" spans="1:11" s="25" customFormat="1" ht="13.5" customHeight="1" thickTop="1" x14ac:dyDescent="0.25">
      <c r="A113" s="266" t="s">
        <v>259</v>
      </c>
      <c r="B113" s="267"/>
      <c r="C113" s="267"/>
      <c r="D113" s="267"/>
      <c r="E113" s="267"/>
      <c r="F113" s="267"/>
      <c r="G113" s="267"/>
      <c r="H113" s="267"/>
      <c r="I113" s="267"/>
      <c r="J113" s="267"/>
      <c r="K113" s="268"/>
    </row>
    <row r="114" spans="1:11" s="25" customFormat="1" ht="13.5" customHeight="1" x14ac:dyDescent="0.25">
      <c r="A114" s="291" t="s">
        <v>252</v>
      </c>
      <c r="B114" s="292"/>
      <c r="C114" s="292"/>
      <c r="D114" s="292"/>
      <c r="E114" s="292"/>
      <c r="F114" s="292"/>
      <c r="G114" s="292"/>
      <c r="H114" s="292"/>
      <c r="I114" s="292"/>
      <c r="J114" s="292"/>
      <c r="K114" s="293"/>
    </row>
    <row r="115" spans="1:11" s="25" customFormat="1" ht="13.5" customHeight="1" x14ac:dyDescent="0.25">
      <c r="A115" s="294" t="s">
        <v>178</v>
      </c>
      <c r="B115" s="295"/>
      <c r="C115" s="295"/>
      <c r="D115" s="295"/>
      <c r="E115" s="295"/>
      <c r="F115" s="295"/>
      <c r="G115" s="295"/>
      <c r="H115" s="295"/>
      <c r="I115" s="295"/>
      <c r="J115" s="295"/>
      <c r="K115" s="296"/>
    </row>
    <row r="116" spans="1:11" s="25" customFormat="1" ht="13.5" customHeight="1" x14ac:dyDescent="0.25">
      <c r="A116" s="294"/>
      <c r="B116" s="295"/>
      <c r="C116" s="295"/>
      <c r="D116" s="295"/>
      <c r="E116" s="295"/>
      <c r="F116" s="295"/>
      <c r="G116" s="295"/>
      <c r="H116" s="295"/>
      <c r="I116" s="295"/>
      <c r="J116" s="295"/>
      <c r="K116" s="296"/>
    </row>
    <row r="117" spans="1:11" s="25" customFormat="1" ht="13.5" customHeight="1" x14ac:dyDescent="0.25">
      <c r="A117" s="162" t="s">
        <v>5</v>
      </c>
      <c r="B117" s="163" t="s">
        <v>74</v>
      </c>
      <c r="C117" s="164" t="s">
        <v>7</v>
      </c>
      <c r="D117" s="164" t="s">
        <v>8</v>
      </c>
      <c r="E117" s="164"/>
      <c r="F117" s="164" t="s">
        <v>9</v>
      </c>
      <c r="G117" s="164" t="s">
        <v>5</v>
      </c>
      <c r="H117" s="163" t="s">
        <v>74</v>
      </c>
      <c r="I117" s="164" t="s">
        <v>7</v>
      </c>
      <c r="J117" s="164" t="s">
        <v>8</v>
      </c>
      <c r="K117" s="164" t="s">
        <v>9</v>
      </c>
    </row>
    <row r="118" spans="1:11" s="25" customFormat="1" ht="13.5" customHeight="1" x14ac:dyDescent="0.25">
      <c r="A118" s="63"/>
      <c r="B118" s="173"/>
      <c r="C118" s="173" t="s">
        <v>75</v>
      </c>
      <c r="D118" s="123">
        <v>24.85</v>
      </c>
      <c r="E118" s="217"/>
      <c r="F118" s="33">
        <f>A118*D118</f>
        <v>0</v>
      </c>
      <c r="G118" s="63"/>
      <c r="H118" s="239"/>
      <c r="I118" s="240" t="s">
        <v>179</v>
      </c>
      <c r="J118" s="123">
        <v>24.85</v>
      </c>
      <c r="K118" s="58">
        <f t="shared" ref="K118:K121" si="10">G118*J118</f>
        <v>0</v>
      </c>
    </row>
    <row r="119" spans="1:11" s="25" customFormat="1" ht="13.5" customHeight="1" x14ac:dyDescent="0.25">
      <c r="A119" s="57"/>
      <c r="B119" s="6"/>
      <c r="C119" s="6" t="s">
        <v>179</v>
      </c>
      <c r="D119" s="123">
        <v>24.85</v>
      </c>
      <c r="E119" s="54"/>
      <c r="F119" s="33">
        <f>A119*D119</f>
        <v>0</v>
      </c>
      <c r="G119" s="57"/>
      <c r="H119" s="239"/>
      <c r="I119" s="240" t="s">
        <v>179</v>
      </c>
      <c r="J119" s="123">
        <v>24.85</v>
      </c>
      <c r="K119" s="60">
        <f t="shared" si="10"/>
        <v>0</v>
      </c>
    </row>
    <row r="120" spans="1:11" s="25" customFormat="1" ht="13.5" customHeight="1" x14ac:dyDescent="0.25">
      <c r="A120" s="57"/>
      <c r="B120" s="6"/>
      <c r="C120" s="6" t="s">
        <v>179</v>
      </c>
      <c r="D120" s="123">
        <v>24.85</v>
      </c>
      <c r="E120" s="54"/>
      <c r="F120" s="33">
        <f>A120*D120</f>
        <v>0</v>
      </c>
      <c r="G120" s="57"/>
      <c r="H120" s="239"/>
      <c r="I120" s="240" t="s">
        <v>179</v>
      </c>
      <c r="J120" s="123">
        <v>24.85</v>
      </c>
      <c r="K120" s="60">
        <f t="shared" si="10"/>
        <v>0</v>
      </c>
    </row>
    <row r="121" spans="1:11" s="25" customFormat="1" ht="13.5" customHeight="1" x14ac:dyDescent="0.25">
      <c r="A121" s="57"/>
      <c r="B121" s="6"/>
      <c r="C121" s="6" t="s">
        <v>179</v>
      </c>
      <c r="D121" s="247">
        <v>24.85</v>
      </c>
      <c r="E121" s="48"/>
      <c r="F121" s="61">
        <f>A121*D121</f>
        <v>0</v>
      </c>
      <c r="G121" s="57"/>
      <c r="H121" s="239"/>
      <c r="I121" s="240" t="s">
        <v>179</v>
      </c>
      <c r="J121" s="48">
        <v>24.85</v>
      </c>
      <c r="K121" s="62">
        <f t="shared" si="10"/>
        <v>0</v>
      </c>
    </row>
    <row r="122" spans="1:11" s="25" customFormat="1" ht="13.5" customHeight="1" thickBot="1" x14ac:dyDescent="0.3">
      <c r="B122" s="93"/>
      <c r="C122" s="23"/>
      <c r="D122" s="92"/>
      <c r="E122" s="92"/>
      <c r="F122" s="39"/>
      <c r="G122" s="14"/>
      <c r="H122" s="7"/>
      <c r="I122" s="269" t="s">
        <v>241</v>
      </c>
      <c r="J122" s="270"/>
      <c r="K122" s="94">
        <f>SUM(F118:F121) + SUM(K118:K121)</f>
        <v>0</v>
      </c>
    </row>
    <row r="123" spans="1:11" s="25" customFormat="1" ht="13.5" customHeight="1" thickTop="1" x14ac:dyDescent="0.25">
      <c r="B123" s="93"/>
      <c r="C123" s="23"/>
      <c r="D123" s="92"/>
      <c r="E123" s="92"/>
      <c r="F123" s="39"/>
      <c r="G123" s="14"/>
      <c r="H123" s="7"/>
      <c r="I123" s="177"/>
      <c r="J123" s="92"/>
      <c r="K123" s="39"/>
    </row>
    <row r="124" spans="1:11" s="25" customFormat="1" ht="13.5" customHeight="1" x14ac:dyDescent="0.25">
      <c r="B124" s="93"/>
      <c r="C124" s="23"/>
      <c r="D124" s="92"/>
      <c r="E124" s="92"/>
      <c r="F124" s="39"/>
      <c r="G124" s="14"/>
      <c r="H124" s="7"/>
      <c r="I124" s="177"/>
      <c r="J124" s="92"/>
      <c r="K124" s="39"/>
    </row>
    <row r="125" spans="1:11" s="25" customFormat="1" ht="13.5" customHeight="1" x14ac:dyDescent="0.25">
      <c r="B125" s="93"/>
      <c r="C125" s="23"/>
      <c r="D125" s="92"/>
      <c r="E125" s="92"/>
      <c r="F125" s="39"/>
      <c r="G125" s="14"/>
      <c r="H125" s="7"/>
      <c r="I125" s="177"/>
      <c r="J125" s="92"/>
      <c r="K125" s="39"/>
    </row>
    <row r="126" spans="1:11" s="25" customFormat="1" ht="13.5" customHeight="1" x14ac:dyDescent="0.25">
      <c r="B126" s="93"/>
      <c r="C126" s="23"/>
      <c r="D126" s="92"/>
      <c r="E126" s="92"/>
      <c r="F126" s="39"/>
      <c r="G126" s="14"/>
      <c r="H126" s="7"/>
      <c r="I126" s="177"/>
      <c r="J126" s="92"/>
      <c r="K126" s="39"/>
    </row>
    <row r="127" spans="1:11" s="25" customFormat="1" ht="13.5" customHeight="1" x14ac:dyDescent="0.25">
      <c r="B127" s="93"/>
      <c r="C127" s="23"/>
      <c r="D127" s="92"/>
      <c r="E127" s="92"/>
      <c r="F127" s="39"/>
      <c r="G127" s="14"/>
      <c r="H127" s="7"/>
      <c r="I127" s="177"/>
      <c r="J127" s="92"/>
      <c r="K127" s="39"/>
    </row>
    <row r="128" spans="1:11" s="25" customFormat="1" ht="13.5" customHeight="1" x14ac:dyDescent="0.25">
      <c r="B128" s="93"/>
      <c r="C128" s="23"/>
      <c r="D128" s="92"/>
      <c r="E128" s="92"/>
      <c r="F128" s="39"/>
      <c r="G128" s="14"/>
      <c r="H128" s="7"/>
      <c r="I128" s="177"/>
      <c r="J128" s="92"/>
      <c r="K128" s="39"/>
    </row>
    <row r="129" spans="1:12" s="25" customFormat="1" ht="13.5" customHeight="1" x14ac:dyDescent="0.25">
      <c r="B129" s="93"/>
      <c r="C129" s="23"/>
      <c r="D129" s="92"/>
      <c r="E129" s="92"/>
      <c r="F129" s="39"/>
      <c r="G129" s="14"/>
      <c r="H129" s="7"/>
      <c r="I129" s="177"/>
      <c r="J129" s="92"/>
      <c r="K129" s="39"/>
    </row>
    <row r="130" spans="1:12" s="25" customFormat="1" ht="13.5" customHeight="1" x14ac:dyDescent="0.25">
      <c r="B130" s="93"/>
      <c r="C130" s="23"/>
      <c r="D130" s="92"/>
      <c r="E130" s="92"/>
      <c r="F130" s="39"/>
      <c r="G130" s="14"/>
      <c r="H130" s="7"/>
      <c r="I130" s="177"/>
      <c r="J130" s="92"/>
      <c r="K130" s="39"/>
    </row>
    <row r="131" spans="1:12" s="25" customFormat="1" ht="13.5" customHeight="1" x14ac:dyDescent="0.25">
      <c r="B131" s="93"/>
      <c r="C131" s="23"/>
      <c r="D131" s="92"/>
      <c r="E131" s="92"/>
      <c r="F131" s="39"/>
      <c r="G131" s="14"/>
      <c r="H131" s="7"/>
      <c r="I131" s="177"/>
      <c r="J131" s="92"/>
      <c r="K131" s="39"/>
    </row>
    <row r="132" spans="1:12" s="25" customFormat="1" ht="13.5" customHeight="1" x14ac:dyDescent="0.25">
      <c r="B132" s="93"/>
      <c r="C132" s="23"/>
      <c r="D132" s="92"/>
      <c r="E132" s="92"/>
      <c r="F132" s="39"/>
      <c r="G132" s="14"/>
      <c r="H132" s="7"/>
      <c r="I132" s="177"/>
      <c r="J132" s="92"/>
      <c r="K132" s="39"/>
    </row>
    <row r="133" spans="1:12" s="25" customFormat="1" ht="13.5" customHeight="1" x14ac:dyDescent="0.25">
      <c r="B133" s="93"/>
      <c r="C133" s="23"/>
      <c r="D133" s="92"/>
      <c r="E133" s="92"/>
      <c r="F133" s="39"/>
      <c r="G133" s="14"/>
      <c r="H133" s="7"/>
      <c r="I133" s="177"/>
      <c r="J133" s="92"/>
      <c r="K133" s="39"/>
    </row>
    <row r="134" spans="1:12" s="25" customFormat="1" ht="13.5" customHeight="1" x14ac:dyDescent="0.25">
      <c r="B134" s="93"/>
      <c r="C134" s="23"/>
      <c r="D134" s="92"/>
      <c r="E134" s="92"/>
      <c r="F134" s="39"/>
      <c r="G134" s="14"/>
      <c r="H134" s="7"/>
      <c r="I134" s="177"/>
      <c r="J134" s="92"/>
      <c r="K134" s="39"/>
    </row>
    <row r="135" spans="1:12" s="25" customFormat="1" ht="13.5" customHeight="1" x14ac:dyDescent="0.25">
      <c r="B135" s="93"/>
      <c r="C135" s="23"/>
      <c r="D135" s="92"/>
      <c r="E135" s="92"/>
      <c r="F135" s="39"/>
      <c r="G135" s="14"/>
      <c r="H135" s="7"/>
      <c r="I135" s="177"/>
      <c r="J135" s="92"/>
      <c r="K135" s="39"/>
    </row>
    <row r="136" spans="1:12" s="25" customFormat="1" ht="13.5" customHeight="1" x14ac:dyDescent="0.25">
      <c r="B136" s="93"/>
      <c r="C136" s="23"/>
      <c r="D136" s="92"/>
      <c r="E136" s="92"/>
      <c r="F136" s="39"/>
      <c r="G136" s="14"/>
      <c r="H136" s="7"/>
      <c r="I136" s="177"/>
      <c r="J136" s="92"/>
      <c r="K136" s="39"/>
    </row>
    <row r="137" spans="1:12" s="25" customFormat="1" ht="13.5" customHeight="1" x14ac:dyDescent="0.25">
      <c r="B137" s="93"/>
      <c r="C137" s="23"/>
      <c r="D137" s="92"/>
      <c r="E137" s="92"/>
      <c r="F137" s="39"/>
      <c r="G137" s="14"/>
      <c r="H137" s="7"/>
      <c r="I137" s="269"/>
      <c r="J137" s="269"/>
      <c r="K137" s="39"/>
    </row>
    <row r="138" spans="1:12" s="25" customFormat="1" ht="13.5" customHeight="1" thickBot="1" x14ac:dyDescent="0.3">
      <c r="A138" s="297" t="s">
        <v>253</v>
      </c>
      <c r="B138" s="298"/>
      <c r="C138" s="298"/>
      <c r="D138" s="298"/>
      <c r="E138" s="298"/>
      <c r="F138" s="298"/>
      <c r="G138" s="298"/>
      <c r="H138" s="298"/>
      <c r="I138" s="298"/>
      <c r="J138" s="298"/>
      <c r="K138" s="299"/>
    </row>
    <row r="139" spans="1:12" s="25" customFormat="1" ht="13.5" customHeight="1" thickBot="1" x14ac:dyDescent="0.3">
      <c r="A139" s="287" t="s">
        <v>261</v>
      </c>
      <c r="B139" s="288"/>
      <c r="C139" s="288"/>
      <c r="D139" s="289"/>
      <c r="E139" s="220"/>
      <c r="F139" s="220"/>
      <c r="G139" s="220"/>
      <c r="H139" s="220"/>
      <c r="I139" s="220"/>
      <c r="J139" s="220"/>
      <c r="K139" s="221"/>
    </row>
    <row r="140" spans="1:12" s="25" customFormat="1" ht="13.5" customHeight="1" x14ac:dyDescent="0.25">
      <c r="A140" s="203" t="s">
        <v>5</v>
      </c>
      <c r="B140" s="204" t="s">
        <v>6</v>
      </c>
      <c r="C140" s="205" t="s">
        <v>7</v>
      </c>
      <c r="D140" s="205" t="s">
        <v>8</v>
      </c>
      <c r="E140" s="205"/>
      <c r="F140" s="205" t="s">
        <v>9</v>
      </c>
      <c r="G140" s="146" t="s">
        <v>195</v>
      </c>
      <c r="H140" s="202"/>
      <c r="I140" s="202"/>
      <c r="J140" s="206" t="s">
        <v>74</v>
      </c>
      <c r="K140" s="258">
        <v>5</v>
      </c>
    </row>
    <row r="141" spans="1:12" s="25" customFormat="1" ht="13.5" customHeight="1" x14ac:dyDescent="0.25">
      <c r="A141" s="63"/>
      <c r="B141" s="78" t="s">
        <v>222</v>
      </c>
      <c r="C141" s="200" t="s">
        <v>227</v>
      </c>
      <c r="D141" s="199">
        <v>10</v>
      </c>
      <c r="E141" s="66"/>
      <c r="F141" s="66">
        <f>A141*D141</f>
        <v>0</v>
      </c>
      <c r="G141" s="146"/>
      <c r="H141" s="211" t="s">
        <v>303</v>
      </c>
      <c r="I141" s="212" t="s">
        <v>308</v>
      </c>
      <c r="J141" s="206"/>
      <c r="K141" s="229">
        <f t="shared" ref="K141:K158" si="11">G141*3.25</f>
        <v>0</v>
      </c>
    </row>
    <row r="142" spans="1:12" s="25" customFormat="1" ht="13.5" customHeight="1" x14ac:dyDescent="0.25">
      <c r="A142" s="57"/>
      <c r="B142" s="71" t="s">
        <v>223</v>
      </c>
      <c r="C142" s="174" t="s">
        <v>228</v>
      </c>
      <c r="D142" s="199">
        <v>10</v>
      </c>
      <c r="E142" s="66"/>
      <c r="F142" s="66">
        <f>A142*D142</f>
        <v>0</v>
      </c>
      <c r="G142" s="35"/>
      <c r="H142" s="211" t="s">
        <v>304</v>
      </c>
      <c r="I142" s="210" t="s">
        <v>309</v>
      </c>
      <c r="J142" s="119"/>
      <c r="K142" s="230">
        <f t="shared" si="11"/>
        <v>0</v>
      </c>
      <c r="L142" s="232"/>
    </row>
    <row r="143" spans="1:12" s="25" customFormat="1" ht="13.5" customHeight="1" x14ac:dyDescent="0.25">
      <c r="A143" s="57"/>
      <c r="B143" s="71" t="s">
        <v>224</v>
      </c>
      <c r="C143" s="174" t="s">
        <v>229</v>
      </c>
      <c r="D143" s="199">
        <v>10</v>
      </c>
      <c r="E143" s="66"/>
      <c r="F143" s="66">
        <f>A143*D143</f>
        <v>0</v>
      </c>
      <c r="G143" s="55"/>
      <c r="H143" s="211" t="s">
        <v>305</v>
      </c>
      <c r="I143" s="208" t="s">
        <v>310</v>
      </c>
      <c r="J143" s="209"/>
      <c r="K143" s="66">
        <f t="shared" si="11"/>
        <v>0</v>
      </c>
    </row>
    <row r="144" spans="1:12" s="25" customFormat="1" ht="13.5" customHeight="1" x14ac:dyDescent="0.25">
      <c r="A144" s="57"/>
      <c r="B144" s="71" t="s">
        <v>225</v>
      </c>
      <c r="C144" s="174" t="s">
        <v>230</v>
      </c>
      <c r="D144" s="199">
        <v>10</v>
      </c>
      <c r="E144" s="66"/>
      <c r="F144" s="66">
        <f>A144*D144</f>
        <v>0</v>
      </c>
      <c r="G144" s="57"/>
      <c r="H144" s="211" t="s">
        <v>306</v>
      </c>
      <c r="I144" s="120" t="s">
        <v>311</v>
      </c>
      <c r="J144" s="119"/>
      <c r="K144" s="231">
        <f t="shared" si="11"/>
        <v>0</v>
      </c>
    </row>
    <row r="145" spans="1:11" s="25" customFormat="1" ht="13.5" customHeight="1" thickBot="1" x14ac:dyDescent="0.3">
      <c r="A145" s="141"/>
      <c r="B145" s="84" t="s">
        <v>226</v>
      </c>
      <c r="C145" s="222" t="s">
        <v>231</v>
      </c>
      <c r="D145" s="199">
        <v>10</v>
      </c>
      <c r="E145" s="223"/>
      <c r="F145" s="223">
        <f>A145*D145</f>
        <v>0</v>
      </c>
      <c r="G145" s="57"/>
      <c r="H145" s="211" t="s">
        <v>197</v>
      </c>
      <c r="I145" s="210" t="s">
        <v>198</v>
      </c>
      <c r="J145" s="119"/>
      <c r="K145" s="230">
        <f t="shared" si="11"/>
        <v>0</v>
      </c>
    </row>
    <row r="146" spans="1:11" s="25" customFormat="1" ht="20.25" customHeight="1" thickBot="1" x14ac:dyDescent="0.3">
      <c r="A146" s="318" t="s">
        <v>318</v>
      </c>
      <c r="B146" s="319"/>
      <c r="C146" s="319"/>
      <c r="D146" s="319"/>
      <c r="E146" s="319"/>
      <c r="F146" s="320"/>
      <c r="G146" s="133"/>
      <c r="H146" s="78" t="s">
        <v>194</v>
      </c>
      <c r="I146" s="208" t="s">
        <v>196</v>
      </c>
      <c r="J146" s="209"/>
      <c r="K146" s="66">
        <f t="shared" si="11"/>
        <v>0</v>
      </c>
    </row>
    <row r="147" spans="1:11" s="25" customFormat="1" ht="13.5" customHeight="1" x14ac:dyDescent="0.25">
      <c r="A147" s="63"/>
      <c r="B147" s="78" t="s">
        <v>320</v>
      </c>
      <c r="C147" s="200" t="s">
        <v>319</v>
      </c>
      <c r="D147" s="224">
        <v>10</v>
      </c>
      <c r="E147" s="225"/>
      <c r="F147" s="66">
        <f>A147*D147</f>
        <v>0</v>
      </c>
      <c r="G147" s="57"/>
      <c r="H147" s="71" t="s">
        <v>199</v>
      </c>
      <c r="I147" s="120" t="s">
        <v>204</v>
      </c>
      <c r="J147" s="119"/>
      <c r="K147" s="41">
        <f t="shared" si="11"/>
        <v>0</v>
      </c>
    </row>
    <row r="148" spans="1:11" s="25" customFormat="1" ht="13.5" customHeight="1" x14ac:dyDescent="0.25">
      <c r="A148" s="57"/>
      <c r="B148" s="71" t="s">
        <v>262</v>
      </c>
      <c r="C148" s="174" t="s">
        <v>319</v>
      </c>
      <c r="D148" s="199">
        <v>10</v>
      </c>
      <c r="E148" s="66"/>
      <c r="F148" s="66">
        <f>A148*D148</f>
        <v>0</v>
      </c>
      <c r="G148" s="57"/>
      <c r="H148" s="71" t="s">
        <v>200</v>
      </c>
      <c r="I148" s="120" t="s">
        <v>205</v>
      </c>
      <c r="J148" s="119"/>
      <c r="K148" s="41">
        <f t="shared" si="11"/>
        <v>0</v>
      </c>
    </row>
    <row r="149" spans="1:11" s="25" customFormat="1" ht="13.5" customHeight="1" x14ac:dyDescent="0.25">
      <c r="A149" s="57"/>
      <c r="B149" s="71" t="s">
        <v>263</v>
      </c>
      <c r="C149" s="174" t="s">
        <v>319</v>
      </c>
      <c r="D149" s="199">
        <v>10</v>
      </c>
      <c r="E149" s="66"/>
      <c r="F149" s="66">
        <f>A149*D149</f>
        <v>0</v>
      </c>
      <c r="G149" s="57"/>
      <c r="H149" s="71" t="s">
        <v>201</v>
      </c>
      <c r="I149" s="120" t="s">
        <v>206</v>
      </c>
      <c r="J149" s="119"/>
      <c r="K149" s="41">
        <f t="shared" si="11"/>
        <v>0</v>
      </c>
    </row>
    <row r="150" spans="1:11" s="25" customFormat="1" ht="13.5" customHeight="1" x14ac:dyDescent="0.25">
      <c r="A150" s="57"/>
      <c r="B150" s="71"/>
      <c r="C150" s="174"/>
      <c r="D150" s="199"/>
      <c r="E150" s="41"/>
      <c r="F150" s="41">
        <f>A150*D150</f>
        <v>0</v>
      </c>
      <c r="G150" s="57"/>
      <c r="H150" s="71" t="s">
        <v>202</v>
      </c>
      <c r="I150" s="120" t="s">
        <v>207</v>
      </c>
      <c r="J150" s="119"/>
      <c r="K150" s="41">
        <f t="shared" si="11"/>
        <v>0</v>
      </c>
    </row>
    <row r="151" spans="1:11" s="25" customFormat="1" ht="13.5" customHeight="1" x14ac:dyDescent="0.25">
      <c r="A151" s="57"/>
      <c r="B151" s="76" t="s">
        <v>321</v>
      </c>
      <c r="C151" s="42" t="s">
        <v>329</v>
      </c>
      <c r="D151" s="199">
        <v>10</v>
      </c>
      <c r="E151" s="60"/>
      <c r="F151" s="41">
        <f>A151*D151</f>
        <v>0</v>
      </c>
      <c r="G151" s="57"/>
      <c r="H151" s="71" t="s">
        <v>203</v>
      </c>
      <c r="I151" s="120" t="s">
        <v>208</v>
      </c>
      <c r="J151" s="119"/>
      <c r="K151" s="41">
        <f t="shared" si="11"/>
        <v>0</v>
      </c>
    </row>
    <row r="152" spans="1:11" s="25" customFormat="1" ht="13.5" customHeight="1" x14ac:dyDescent="0.25">
      <c r="A152" s="56"/>
      <c r="B152" s="78" t="s">
        <v>322</v>
      </c>
      <c r="C152" s="233" t="s">
        <v>323</v>
      </c>
      <c r="D152" s="47">
        <v>15</v>
      </c>
      <c r="E152" s="181"/>
      <c r="F152" s="58">
        <f t="shared" ref="F152:F171" si="12">A152*D152</f>
        <v>0</v>
      </c>
      <c r="G152" s="57"/>
      <c r="H152" s="71" t="s">
        <v>209</v>
      </c>
      <c r="I152" s="120" t="s">
        <v>215</v>
      </c>
      <c r="J152" s="119"/>
      <c r="K152" s="41">
        <f t="shared" si="11"/>
        <v>0</v>
      </c>
    </row>
    <row r="153" spans="1:11" s="25" customFormat="1" ht="13.5" customHeight="1" x14ac:dyDescent="0.25">
      <c r="A153" s="56"/>
      <c r="B153" s="71" t="s">
        <v>322</v>
      </c>
      <c r="C153" s="42" t="s">
        <v>324</v>
      </c>
      <c r="D153" s="47">
        <v>15</v>
      </c>
      <c r="E153" s="179"/>
      <c r="F153" s="60">
        <f t="shared" si="12"/>
        <v>0</v>
      </c>
      <c r="G153" s="57"/>
      <c r="H153" s="71" t="s">
        <v>210</v>
      </c>
      <c r="I153" s="120" t="s">
        <v>216</v>
      </c>
      <c r="J153" s="119"/>
      <c r="K153" s="41">
        <f t="shared" si="11"/>
        <v>0</v>
      </c>
    </row>
    <row r="154" spans="1:11" s="25" customFormat="1" ht="13.5" customHeight="1" x14ac:dyDescent="0.25">
      <c r="A154" s="56"/>
      <c r="B154" s="71" t="s">
        <v>322</v>
      </c>
      <c r="C154" s="42" t="s">
        <v>325</v>
      </c>
      <c r="D154" s="47">
        <v>15</v>
      </c>
      <c r="E154" s="179"/>
      <c r="F154" s="60">
        <f t="shared" si="12"/>
        <v>0</v>
      </c>
      <c r="G154" s="57"/>
      <c r="H154" s="71" t="s">
        <v>211</v>
      </c>
      <c r="I154" s="120" t="s">
        <v>217</v>
      </c>
      <c r="J154" s="119"/>
      <c r="K154" s="41">
        <f t="shared" si="11"/>
        <v>0</v>
      </c>
    </row>
    <row r="155" spans="1:11" s="25" customFormat="1" ht="13.5" customHeight="1" x14ac:dyDescent="0.25">
      <c r="A155" s="56"/>
      <c r="B155" s="71" t="s">
        <v>322</v>
      </c>
      <c r="C155" s="42" t="s">
        <v>326</v>
      </c>
      <c r="D155" s="47">
        <v>15</v>
      </c>
      <c r="E155" s="179"/>
      <c r="F155" s="60">
        <f t="shared" si="12"/>
        <v>0</v>
      </c>
      <c r="G155" s="57"/>
      <c r="H155" s="71" t="s">
        <v>212</v>
      </c>
      <c r="I155" s="120" t="s">
        <v>218</v>
      </c>
      <c r="J155" s="119"/>
      <c r="K155" s="41">
        <f t="shared" si="11"/>
        <v>0</v>
      </c>
    </row>
    <row r="156" spans="1:11" s="25" customFormat="1" ht="13.5" customHeight="1" x14ac:dyDescent="0.25">
      <c r="A156" s="56"/>
      <c r="B156" s="71" t="s">
        <v>322</v>
      </c>
      <c r="C156" s="42" t="s">
        <v>327</v>
      </c>
      <c r="D156" s="47">
        <v>15</v>
      </c>
      <c r="E156" s="179"/>
      <c r="F156" s="60">
        <f t="shared" si="12"/>
        <v>0</v>
      </c>
      <c r="G156" s="57"/>
      <c r="H156" s="71" t="s">
        <v>213</v>
      </c>
      <c r="I156" s="120" t="s">
        <v>219</v>
      </c>
      <c r="J156" s="119"/>
      <c r="K156" s="41">
        <f t="shared" si="11"/>
        <v>0</v>
      </c>
    </row>
    <row r="157" spans="1:11" s="25" customFormat="1" ht="13.5" customHeight="1" x14ac:dyDescent="0.25">
      <c r="A157" s="56"/>
      <c r="B157" s="71" t="s">
        <v>322</v>
      </c>
      <c r="C157" s="42" t="s">
        <v>328</v>
      </c>
      <c r="D157" s="47">
        <v>15</v>
      </c>
      <c r="E157" s="179"/>
      <c r="F157" s="60"/>
      <c r="G157" s="57"/>
      <c r="H157" s="71" t="s">
        <v>307</v>
      </c>
      <c r="I157" s="120" t="s">
        <v>220</v>
      </c>
      <c r="J157" s="119"/>
      <c r="K157" s="41">
        <f t="shared" si="11"/>
        <v>0</v>
      </c>
    </row>
    <row r="158" spans="1:11" s="25" customFormat="1" ht="13.5" customHeight="1" thickBot="1" x14ac:dyDescent="0.3">
      <c r="A158" s="56"/>
      <c r="B158" s="76"/>
      <c r="C158" s="42"/>
      <c r="D158" s="47"/>
      <c r="E158" s="179"/>
      <c r="F158" s="60">
        <f t="shared" si="12"/>
        <v>0</v>
      </c>
      <c r="G158" s="141"/>
      <c r="H158" s="84" t="s">
        <v>214</v>
      </c>
      <c r="I158" s="201" t="s">
        <v>221</v>
      </c>
      <c r="J158" s="119"/>
      <c r="K158" s="61">
        <f t="shared" si="11"/>
        <v>0</v>
      </c>
    </row>
    <row r="159" spans="1:11" s="25" customFormat="1" ht="13.5" customHeight="1" thickBot="1" x14ac:dyDescent="0.3">
      <c r="A159" s="56"/>
      <c r="B159" s="75">
        <v>9400</v>
      </c>
      <c r="C159" s="226" t="s">
        <v>113</v>
      </c>
      <c r="D159" s="235">
        <v>22.05</v>
      </c>
      <c r="E159" s="234"/>
      <c r="F159" s="231">
        <f t="shared" si="12"/>
        <v>0</v>
      </c>
      <c r="G159" s="214" t="s">
        <v>289</v>
      </c>
      <c r="H159" s="215"/>
      <c r="I159" s="216"/>
      <c r="J159" s="213"/>
      <c r="K159" s="122"/>
    </row>
    <row r="160" spans="1:11" s="25" customFormat="1" ht="13.5" customHeight="1" x14ac:dyDescent="0.25">
      <c r="A160" s="56"/>
      <c r="B160" s="207">
        <v>9405</v>
      </c>
      <c r="C160" s="236" t="s">
        <v>287</v>
      </c>
      <c r="D160" s="54">
        <v>14.85</v>
      </c>
      <c r="E160" s="178"/>
      <c r="F160" s="58">
        <f t="shared" si="12"/>
        <v>0</v>
      </c>
      <c r="G160" s="82"/>
      <c r="H160" s="82" t="s">
        <v>180</v>
      </c>
      <c r="I160" s="83" t="s">
        <v>181</v>
      </c>
      <c r="J160" s="119">
        <v>11</v>
      </c>
      <c r="K160" s="118">
        <f>G160*11</f>
        <v>0</v>
      </c>
    </row>
    <row r="161" spans="1:11" s="25" customFormat="1" ht="13.5" customHeight="1" x14ac:dyDescent="0.25">
      <c r="A161" s="32"/>
      <c r="B161" s="75">
        <v>9415</v>
      </c>
      <c r="C161" s="42" t="s">
        <v>182</v>
      </c>
      <c r="D161" s="47">
        <v>8</v>
      </c>
      <c r="E161" s="179"/>
      <c r="F161" s="60">
        <f t="shared" si="12"/>
        <v>0</v>
      </c>
      <c r="G161" s="57"/>
      <c r="H161" s="73" t="s">
        <v>301</v>
      </c>
      <c r="I161" s="120" t="s">
        <v>302</v>
      </c>
      <c r="J161" s="119">
        <v>16</v>
      </c>
      <c r="K161" s="41">
        <f>G161*16</f>
        <v>0</v>
      </c>
    </row>
    <row r="162" spans="1:11" s="25" customFormat="1" ht="13.5" customHeight="1" x14ac:dyDescent="0.25">
      <c r="A162" s="35"/>
      <c r="B162" s="71" t="s">
        <v>291</v>
      </c>
      <c r="C162" s="42" t="s">
        <v>290</v>
      </c>
      <c r="D162" s="47">
        <v>17</v>
      </c>
      <c r="E162" s="179"/>
      <c r="F162" s="60">
        <f t="shared" si="12"/>
        <v>0</v>
      </c>
      <c r="G162" s="57"/>
      <c r="H162" s="73" t="s">
        <v>232</v>
      </c>
      <c r="I162" s="116" t="s">
        <v>300</v>
      </c>
      <c r="J162" s="119">
        <v>20</v>
      </c>
      <c r="K162" s="41">
        <f>G162*20</f>
        <v>0</v>
      </c>
    </row>
    <row r="163" spans="1:11" s="25" customFormat="1" ht="13.5" customHeight="1" x14ac:dyDescent="0.25">
      <c r="A163" s="55"/>
      <c r="B163" s="71" t="s">
        <v>183</v>
      </c>
      <c r="C163" s="42" t="s">
        <v>184</v>
      </c>
      <c r="D163" s="47">
        <v>1</v>
      </c>
      <c r="E163" s="179"/>
      <c r="F163" s="60">
        <f t="shared" si="12"/>
        <v>0</v>
      </c>
      <c r="G163" s="57"/>
      <c r="H163" s="73" t="s">
        <v>233</v>
      </c>
      <c r="I163" s="197" t="s">
        <v>284</v>
      </c>
      <c r="J163" s="119">
        <v>15</v>
      </c>
      <c r="K163" s="41">
        <f>G163*15</f>
        <v>0</v>
      </c>
    </row>
    <row r="164" spans="1:11" s="25" customFormat="1" ht="13.5" customHeight="1" x14ac:dyDescent="0.25">
      <c r="A164" s="57"/>
      <c r="B164" s="76" t="s">
        <v>282</v>
      </c>
      <c r="C164" s="42" t="s">
        <v>280</v>
      </c>
      <c r="D164" s="47">
        <v>12.5</v>
      </c>
      <c r="E164" s="179"/>
      <c r="F164" s="60">
        <f t="shared" si="12"/>
        <v>0</v>
      </c>
      <c r="G164" s="57"/>
      <c r="H164" s="73" t="s">
        <v>312</v>
      </c>
      <c r="I164" s="116" t="s">
        <v>314</v>
      </c>
      <c r="J164" s="119">
        <v>5</v>
      </c>
      <c r="K164" s="41">
        <f t="shared" ref="K164:K166" si="13">G164*2</f>
        <v>0</v>
      </c>
    </row>
    <row r="165" spans="1:11" s="25" customFormat="1" ht="13.5" customHeight="1" x14ac:dyDescent="0.25">
      <c r="A165" s="57"/>
      <c r="B165" s="52" t="s">
        <v>283</v>
      </c>
      <c r="C165" s="51" t="s">
        <v>281</v>
      </c>
      <c r="D165" s="47">
        <v>12.5</v>
      </c>
      <c r="E165" s="179"/>
      <c r="F165" s="60">
        <f t="shared" si="12"/>
        <v>0</v>
      </c>
      <c r="G165" s="57"/>
      <c r="H165" s="73" t="s">
        <v>312</v>
      </c>
      <c r="I165" s="116" t="s">
        <v>313</v>
      </c>
      <c r="J165" s="119">
        <v>5</v>
      </c>
      <c r="K165" s="41">
        <f t="shared" si="13"/>
        <v>0</v>
      </c>
    </row>
    <row r="166" spans="1:11" s="25" customFormat="1" ht="13.5" customHeight="1" x14ac:dyDescent="0.25">
      <c r="A166" s="57"/>
      <c r="B166" s="71" t="s">
        <v>186</v>
      </c>
      <c r="C166" s="42" t="s">
        <v>187</v>
      </c>
      <c r="D166" s="47">
        <v>4</v>
      </c>
      <c r="E166" s="179"/>
      <c r="F166" s="60">
        <f t="shared" si="12"/>
        <v>0</v>
      </c>
      <c r="G166" s="57"/>
      <c r="H166" s="74"/>
      <c r="I166" s="117"/>
      <c r="J166" s="119"/>
      <c r="K166" s="66">
        <f t="shared" si="13"/>
        <v>0</v>
      </c>
    </row>
    <row r="167" spans="1:11" s="25" customFormat="1" ht="13.5" customHeight="1" x14ac:dyDescent="0.25">
      <c r="A167" s="57"/>
      <c r="B167" s="71" t="s">
        <v>185</v>
      </c>
      <c r="C167" s="81" t="s">
        <v>264</v>
      </c>
      <c r="D167" s="47">
        <v>7</v>
      </c>
      <c r="E167" s="179"/>
      <c r="F167" s="60">
        <f t="shared" si="12"/>
        <v>0</v>
      </c>
      <c r="G167" s="300" t="s">
        <v>265</v>
      </c>
      <c r="H167" s="301"/>
      <c r="I167" s="301"/>
      <c r="J167" s="301"/>
      <c r="K167" s="302"/>
    </row>
    <row r="168" spans="1:11" s="25" customFormat="1" ht="13.5" customHeight="1" x14ac:dyDescent="0.25">
      <c r="A168" s="57"/>
      <c r="B168" s="71" t="s">
        <v>188</v>
      </c>
      <c r="C168" s="42" t="s">
        <v>191</v>
      </c>
      <c r="D168" s="47">
        <v>1</v>
      </c>
      <c r="E168" s="179"/>
      <c r="F168" s="60">
        <f t="shared" si="12"/>
        <v>0</v>
      </c>
      <c r="G168" s="303" t="s">
        <v>335</v>
      </c>
      <c r="H168" s="304"/>
      <c r="I168" s="304"/>
      <c r="J168" s="304"/>
      <c r="K168" s="305"/>
    </row>
    <row r="169" spans="1:11" s="25" customFormat="1" ht="13.5" customHeight="1" x14ac:dyDescent="0.25">
      <c r="A169" s="57"/>
      <c r="B169" s="71" t="s">
        <v>190</v>
      </c>
      <c r="C169" s="42" t="s">
        <v>192</v>
      </c>
      <c r="D169" s="47">
        <v>1</v>
      </c>
      <c r="E169" s="179"/>
      <c r="F169" s="60">
        <f t="shared" si="12"/>
        <v>0</v>
      </c>
      <c r="G169" s="306"/>
      <c r="H169" s="307"/>
      <c r="I169" s="307"/>
      <c r="J169" s="307"/>
      <c r="K169" s="308"/>
    </row>
    <row r="170" spans="1:11" s="25" customFormat="1" ht="13.5" customHeight="1" x14ac:dyDescent="0.25">
      <c r="A170" s="57"/>
      <c r="B170" s="71" t="s">
        <v>189</v>
      </c>
      <c r="C170" s="42" t="s">
        <v>193</v>
      </c>
      <c r="D170" s="47">
        <v>1</v>
      </c>
      <c r="E170" s="179"/>
      <c r="F170" s="60">
        <f t="shared" si="12"/>
        <v>0</v>
      </c>
      <c r="G170" s="152" t="s">
        <v>5</v>
      </c>
      <c r="H170" s="158" t="s">
        <v>74</v>
      </c>
      <c r="I170" s="156" t="s">
        <v>7</v>
      </c>
      <c r="J170" s="153" t="s">
        <v>8</v>
      </c>
      <c r="K170" s="157" t="s">
        <v>9</v>
      </c>
    </row>
    <row r="171" spans="1:11" s="25" customFormat="1" ht="13.5" customHeight="1" x14ac:dyDescent="0.25">
      <c r="A171" s="56"/>
      <c r="B171" s="71"/>
      <c r="C171" s="42"/>
      <c r="D171" s="47"/>
      <c r="E171" s="179"/>
      <c r="F171" s="60">
        <f t="shared" si="12"/>
        <v>0</v>
      </c>
      <c r="G171" s="63"/>
      <c r="H171" s="161"/>
      <c r="I171" s="155" t="s">
        <v>266</v>
      </c>
      <c r="J171" s="159">
        <v>19</v>
      </c>
      <c r="K171" s="60">
        <f t="shared" ref="K171:K173" si="14">G171*J171</f>
        <v>0</v>
      </c>
    </row>
    <row r="172" spans="1:11" s="25" customFormat="1" ht="13.5" customHeight="1" x14ac:dyDescent="0.25">
      <c r="A172" s="57"/>
      <c r="B172" s="71"/>
      <c r="C172" s="42"/>
      <c r="D172" s="47"/>
      <c r="E172" s="179"/>
      <c r="F172" s="60">
        <f t="shared" ref="F172:F173" si="15">A172*D172</f>
        <v>0</v>
      </c>
      <c r="G172" s="57"/>
      <c r="H172" s="112"/>
      <c r="I172" s="154" t="s">
        <v>267</v>
      </c>
      <c r="J172" s="160">
        <v>19</v>
      </c>
      <c r="K172" s="60">
        <f t="shared" si="14"/>
        <v>0</v>
      </c>
    </row>
    <row r="173" spans="1:11" s="25" customFormat="1" ht="13.5" customHeight="1" thickBot="1" x14ac:dyDescent="0.3">
      <c r="A173" s="57"/>
      <c r="B173" s="71"/>
      <c r="C173" s="81"/>
      <c r="D173" s="47"/>
      <c r="E173" s="179"/>
      <c r="F173" s="60">
        <f t="shared" si="15"/>
        <v>0</v>
      </c>
      <c r="G173" s="57"/>
      <c r="H173" s="252"/>
      <c r="I173" s="253" t="s">
        <v>268</v>
      </c>
      <c r="J173" s="249">
        <v>25</v>
      </c>
      <c r="K173" s="62">
        <f t="shared" si="14"/>
        <v>0</v>
      </c>
    </row>
    <row r="174" spans="1:11" s="25" customFormat="1" ht="13.5" customHeight="1" thickBot="1" x14ac:dyDescent="0.3">
      <c r="A174" s="57"/>
      <c r="B174" s="71"/>
      <c r="C174" s="42"/>
      <c r="D174" s="47"/>
      <c r="E174" s="179"/>
      <c r="F174" s="60">
        <f t="shared" ref="F174:F191" si="16">A174*D174</f>
        <v>0</v>
      </c>
      <c r="G174" s="263" t="s">
        <v>330</v>
      </c>
      <c r="H174" s="263"/>
      <c r="I174" s="263"/>
      <c r="J174" s="263"/>
      <c r="K174" s="263"/>
    </row>
    <row r="175" spans="1:11" s="25" customFormat="1" ht="49.5" customHeight="1" thickBot="1" x14ac:dyDescent="0.3">
      <c r="A175" s="57"/>
      <c r="B175" s="71"/>
      <c r="C175" s="42"/>
      <c r="D175" s="47"/>
      <c r="E175" s="179"/>
      <c r="F175" s="198"/>
      <c r="G175" s="315" t="s">
        <v>336</v>
      </c>
      <c r="H175" s="316"/>
      <c r="I175" s="316"/>
      <c r="J175" s="316"/>
      <c r="K175" s="317"/>
    </row>
    <row r="176" spans="1:11" s="25" customFormat="1" ht="13.5" customHeight="1" x14ac:dyDescent="0.25">
      <c r="A176" s="57"/>
      <c r="B176" s="71"/>
      <c r="C176" s="42"/>
      <c r="D176" s="47"/>
      <c r="E176" s="179"/>
      <c r="F176" s="60">
        <f t="shared" si="16"/>
        <v>0</v>
      </c>
      <c r="G176" s="254" t="s">
        <v>5</v>
      </c>
      <c r="H176" s="255" t="s">
        <v>74</v>
      </c>
      <c r="I176" s="255" t="s">
        <v>7</v>
      </c>
      <c r="J176" s="254" t="s">
        <v>8</v>
      </c>
      <c r="K176" s="254" t="s">
        <v>9</v>
      </c>
    </row>
    <row r="177" spans="1:11" s="25" customFormat="1" ht="13.5" customHeight="1" x14ac:dyDescent="0.25">
      <c r="A177" s="56"/>
      <c r="B177" s="71"/>
      <c r="C177" s="42"/>
      <c r="D177" s="47"/>
      <c r="E177" s="179"/>
      <c r="F177" s="60">
        <f t="shared" si="16"/>
        <v>0</v>
      </c>
      <c r="G177" s="63"/>
      <c r="H177" s="161"/>
      <c r="I177" s="109" t="s">
        <v>331</v>
      </c>
      <c r="J177" s="54">
        <v>59</v>
      </c>
      <c r="K177" s="58">
        <f>G177*J177</f>
        <v>0</v>
      </c>
    </row>
    <row r="178" spans="1:11" s="25" customFormat="1" ht="13.5" customHeight="1" x14ac:dyDescent="0.25">
      <c r="A178" s="56"/>
      <c r="B178" s="71"/>
      <c r="C178" s="42"/>
      <c r="D178" s="47"/>
      <c r="E178" s="179"/>
      <c r="F178" s="60">
        <f t="shared" si="16"/>
        <v>0</v>
      </c>
      <c r="G178" s="57"/>
      <c r="H178" s="112"/>
      <c r="I178" s="110" t="s">
        <v>332</v>
      </c>
      <c r="J178" s="47">
        <v>59</v>
      </c>
      <c r="K178" s="60">
        <f>G178*J178</f>
        <v>0</v>
      </c>
    </row>
    <row r="179" spans="1:11" s="25" customFormat="1" ht="13.5" customHeight="1" x14ac:dyDescent="0.25">
      <c r="A179" s="56"/>
      <c r="B179" s="71"/>
      <c r="C179" s="42"/>
      <c r="D179" s="47"/>
      <c r="E179" s="179"/>
      <c r="F179" s="60">
        <f t="shared" si="16"/>
        <v>0</v>
      </c>
      <c r="G179" s="57"/>
      <c r="H179" s="112"/>
      <c r="I179" s="110" t="s">
        <v>331</v>
      </c>
      <c r="J179" s="47">
        <v>59</v>
      </c>
      <c r="K179" s="60">
        <f>G179*J179</f>
        <v>0</v>
      </c>
    </row>
    <row r="180" spans="1:11" s="25" customFormat="1" ht="13.5" customHeight="1" x14ac:dyDescent="0.25">
      <c r="A180" s="56"/>
      <c r="B180" s="175"/>
      <c r="C180" s="42"/>
      <c r="D180" s="47"/>
      <c r="E180" s="179"/>
      <c r="F180" s="198">
        <f t="shared" si="16"/>
        <v>0</v>
      </c>
      <c r="G180" s="57"/>
      <c r="H180" s="112"/>
      <c r="I180" s="111" t="s">
        <v>332</v>
      </c>
      <c r="J180" s="48">
        <v>59</v>
      </c>
      <c r="K180" s="62">
        <f>G180*J180</f>
        <v>0</v>
      </c>
    </row>
    <row r="181" spans="1:11" s="25" customFormat="1" ht="14.25" customHeight="1" x14ac:dyDescent="0.25">
      <c r="A181" s="56"/>
      <c r="B181" s="228"/>
      <c r="C181" s="42"/>
      <c r="D181" s="47"/>
      <c r="E181" s="47"/>
      <c r="F181" s="60">
        <f t="shared" si="16"/>
        <v>0</v>
      </c>
      <c r="G181" s="63"/>
      <c r="H181" s="78"/>
      <c r="I181" s="200"/>
      <c r="J181" s="224"/>
      <c r="K181" s="66">
        <f t="shared" ref="K181:K190" si="17">G181*10</f>
        <v>0</v>
      </c>
    </row>
    <row r="182" spans="1:11" s="25" customFormat="1" ht="14.25" customHeight="1" x14ac:dyDescent="0.25">
      <c r="A182" s="56"/>
      <c r="B182" s="227"/>
      <c r="C182" s="79"/>
      <c r="D182" s="47"/>
      <c r="E182" s="181"/>
      <c r="F182" s="60">
        <f t="shared" si="16"/>
        <v>0</v>
      </c>
      <c r="G182" s="57"/>
      <c r="H182" s="71"/>
      <c r="I182" s="174"/>
      <c r="J182" s="199"/>
      <c r="K182" s="66">
        <f t="shared" si="17"/>
        <v>0</v>
      </c>
    </row>
    <row r="183" spans="1:11" s="25" customFormat="1" ht="13.5" customHeight="1" x14ac:dyDescent="0.25">
      <c r="A183" s="56"/>
      <c r="B183" s="175"/>
      <c r="C183" s="42"/>
      <c r="D183" s="47"/>
      <c r="E183" s="179"/>
      <c r="F183" s="60">
        <f t="shared" si="16"/>
        <v>0</v>
      </c>
      <c r="G183" s="57"/>
      <c r="H183" s="71"/>
      <c r="I183" s="174"/>
      <c r="J183" s="199"/>
      <c r="K183" s="66">
        <f t="shared" si="17"/>
        <v>0</v>
      </c>
    </row>
    <row r="184" spans="1:11" s="25" customFormat="1" ht="13.5" customHeight="1" x14ac:dyDescent="0.25">
      <c r="A184" s="56"/>
      <c r="B184" s="175"/>
      <c r="C184" s="42"/>
      <c r="D184" s="47"/>
      <c r="E184" s="179"/>
      <c r="F184" s="60">
        <f t="shared" si="16"/>
        <v>0</v>
      </c>
      <c r="G184" s="57"/>
      <c r="H184" s="71"/>
      <c r="I184" s="174"/>
      <c r="J184" s="199"/>
      <c r="K184" s="66">
        <f t="shared" si="17"/>
        <v>0</v>
      </c>
    </row>
    <row r="185" spans="1:11" s="25" customFormat="1" ht="13.5" customHeight="1" x14ac:dyDescent="0.25">
      <c r="A185" s="56"/>
      <c r="B185" s="175"/>
      <c r="C185" s="42"/>
      <c r="D185" s="47"/>
      <c r="E185" s="179"/>
      <c r="F185" s="60">
        <f t="shared" si="16"/>
        <v>0</v>
      </c>
      <c r="G185" s="57"/>
      <c r="H185" s="71"/>
      <c r="I185" s="174"/>
      <c r="J185" s="199"/>
      <c r="K185" s="41">
        <f t="shared" si="17"/>
        <v>0</v>
      </c>
    </row>
    <row r="186" spans="1:11" s="25" customFormat="1" ht="13.5" customHeight="1" x14ac:dyDescent="0.25">
      <c r="A186" s="56"/>
      <c r="B186" s="175"/>
      <c r="C186" s="42"/>
      <c r="D186" s="47"/>
      <c r="E186" s="179"/>
      <c r="F186" s="60">
        <f t="shared" si="16"/>
        <v>0</v>
      </c>
      <c r="G186" s="57"/>
      <c r="H186" s="71"/>
      <c r="I186" s="174"/>
      <c r="J186" s="199"/>
      <c r="K186" s="66">
        <f t="shared" si="17"/>
        <v>0</v>
      </c>
    </row>
    <row r="187" spans="1:11" s="25" customFormat="1" ht="13.5" customHeight="1" x14ac:dyDescent="0.25">
      <c r="A187" s="56"/>
      <c r="B187" s="175"/>
      <c r="C187" s="42"/>
      <c r="D187" s="47"/>
      <c r="E187" s="179"/>
      <c r="F187" s="60">
        <f t="shared" si="16"/>
        <v>0</v>
      </c>
      <c r="G187" s="57"/>
      <c r="H187" s="71"/>
      <c r="I187" s="174"/>
      <c r="J187" s="199"/>
      <c r="K187" s="66">
        <f t="shared" si="17"/>
        <v>0</v>
      </c>
    </row>
    <row r="188" spans="1:11" s="25" customFormat="1" ht="13.5" customHeight="1" x14ac:dyDescent="0.25">
      <c r="A188" s="56"/>
      <c r="B188" s="175"/>
      <c r="C188" s="42"/>
      <c r="D188" s="47"/>
      <c r="E188" s="179"/>
      <c r="F188" s="60">
        <f t="shared" si="16"/>
        <v>0</v>
      </c>
      <c r="G188" s="57"/>
      <c r="H188" s="71"/>
      <c r="I188" s="174"/>
      <c r="J188" s="199"/>
      <c r="K188" s="66">
        <f t="shared" si="17"/>
        <v>0</v>
      </c>
    </row>
    <row r="189" spans="1:11" s="25" customFormat="1" ht="13.5" customHeight="1" x14ac:dyDescent="0.25">
      <c r="A189" s="56"/>
      <c r="B189" s="175"/>
      <c r="C189" s="42"/>
      <c r="D189" s="47"/>
      <c r="E189" s="179"/>
      <c r="F189" s="60">
        <f t="shared" si="16"/>
        <v>0</v>
      </c>
      <c r="G189" s="57"/>
      <c r="H189" s="71"/>
      <c r="I189" s="174"/>
      <c r="J189" s="199"/>
      <c r="K189" s="66">
        <f t="shared" si="17"/>
        <v>0</v>
      </c>
    </row>
    <row r="190" spans="1:11" s="25" customFormat="1" ht="13.5" customHeight="1" x14ac:dyDescent="0.25">
      <c r="A190" s="56"/>
      <c r="B190" s="175"/>
      <c r="C190" s="42"/>
      <c r="D190" s="47"/>
      <c r="E190" s="179"/>
      <c r="F190" s="60">
        <f t="shared" si="16"/>
        <v>0</v>
      </c>
      <c r="G190" s="57"/>
      <c r="H190" s="71"/>
      <c r="I190" s="174"/>
      <c r="J190" s="199"/>
      <c r="K190" s="41">
        <f t="shared" si="17"/>
        <v>0</v>
      </c>
    </row>
    <row r="191" spans="1:11" s="25" customFormat="1" ht="13.5" customHeight="1" x14ac:dyDescent="0.25">
      <c r="A191" s="56"/>
      <c r="B191" s="248"/>
      <c r="C191" s="46"/>
      <c r="D191" s="48"/>
      <c r="E191" s="182"/>
      <c r="F191" s="62">
        <f t="shared" si="16"/>
        <v>0</v>
      </c>
      <c r="G191" s="57"/>
      <c r="H191" s="72"/>
      <c r="I191" s="121"/>
      <c r="J191" s="249"/>
      <c r="K191" s="61">
        <f t="shared" ref="K191" si="18">G191*10</f>
        <v>0</v>
      </c>
    </row>
    <row r="192" spans="1:11" s="25" customFormat="1" ht="13.5" customHeight="1" x14ac:dyDescent="0.25">
      <c r="A192" s="100"/>
      <c r="B192" s="8"/>
      <c r="C192" s="14"/>
      <c r="D192" s="15"/>
      <c r="E192" s="15"/>
      <c r="F192" s="39"/>
      <c r="G192" s="80"/>
      <c r="H192" s="8"/>
      <c r="I192" s="14"/>
      <c r="J192" s="15"/>
      <c r="K192" s="39"/>
    </row>
    <row r="193" spans="1:11" s="25" customFormat="1" ht="13.5" customHeight="1" thickBot="1" x14ac:dyDescent="0.3">
      <c r="A193" s="85"/>
      <c r="B193" s="86"/>
      <c r="C193" s="50"/>
      <c r="D193" s="15"/>
      <c r="E193" s="15"/>
      <c r="F193" s="39"/>
      <c r="G193" s="80"/>
      <c r="H193" s="8"/>
      <c r="I193" s="269" t="s">
        <v>245</v>
      </c>
      <c r="J193" s="270"/>
      <c r="K193" s="94">
        <f>SUM(F141:F145)+SUM(F147:F191)+SUM(K141:K158)+SUM(K160:K166)+SUM(K171:K173)+SUM(K177:K191)</f>
        <v>0</v>
      </c>
    </row>
    <row r="194" spans="1:11" s="25" customFormat="1" ht="13.5" customHeight="1" thickTop="1" x14ac:dyDescent="0.25">
      <c r="A194" s="100"/>
      <c r="B194" s="8"/>
      <c r="C194" s="14"/>
      <c r="D194" s="15"/>
      <c r="E194" s="15"/>
      <c r="F194" s="39"/>
      <c r="G194" s="80"/>
      <c r="H194" s="8"/>
      <c r="I194" s="14"/>
      <c r="J194" s="15"/>
      <c r="K194" s="39"/>
    </row>
    <row r="195" spans="1:11" s="25" customFormat="1" ht="13.5" customHeight="1" x14ac:dyDescent="0.25">
      <c r="A195" s="100"/>
      <c r="B195" s="8"/>
      <c r="C195" s="14"/>
      <c r="D195" s="15"/>
      <c r="E195" s="15"/>
      <c r="F195" s="39"/>
      <c r="G195" s="80"/>
      <c r="H195" s="8"/>
      <c r="I195" s="14"/>
      <c r="J195" s="15"/>
      <c r="K195" s="39"/>
    </row>
    <row r="196" spans="1:11" s="25" customFormat="1" ht="13.5" customHeight="1" x14ac:dyDescent="0.25">
      <c r="A196" s="100"/>
      <c r="B196" s="8"/>
      <c r="C196" s="14"/>
      <c r="D196" s="15"/>
      <c r="E196" s="15"/>
      <c r="F196" s="39"/>
      <c r="G196" s="80"/>
      <c r="H196" s="8"/>
      <c r="I196" s="14"/>
      <c r="J196" s="15"/>
      <c r="K196" s="39"/>
    </row>
    <row r="197" spans="1:11" s="25" customFormat="1" ht="13.5" customHeight="1" x14ac:dyDescent="0.25">
      <c r="A197" s="100"/>
      <c r="B197" s="8"/>
      <c r="C197" s="14"/>
      <c r="D197" s="15"/>
      <c r="E197" s="15"/>
      <c r="F197" s="39"/>
      <c r="G197" s="80"/>
      <c r="H197" s="8"/>
      <c r="I197" s="14"/>
      <c r="J197" s="15"/>
      <c r="K197" s="39"/>
    </row>
    <row r="198" spans="1:11" s="25" customFormat="1" ht="13.5" customHeight="1" x14ac:dyDescent="0.25">
      <c r="A198" s="100"/>
      <c r="B198" s="8"/>
      <c r="C198" s="14"/>
      <c r="D198" s="15"/>
      <c r="E198" s="15"/>
      <c r="F198" s="39"/>
      <c r="G198" s="80"/>
      <c r="H198" s="8"/>
      <c r="I198" s="14"/>
      <c r="J198" s="15"/>
      <c r="K198" s="39"/>
    </row>
    <row r="199" spans="1:11" s="25" customFormat="1" ht="13.5" customHeight="1" x14ac:dyDescent="0.25">
      <c r="A199" s="100"/>
      <c r="B199" s="8"/>
      <c r="C199" s="14"/>
      <c r="D199" s="15"/>
      <c r="E199" s="15"/>
      <c r="F199" s="39"/>
      <c r="G199" s="80"/>
      <c r="H199" s="8"/>
      <c r="I199" s="14"/>
      <c r="J199" s="15"/>
      <c r="K199" s="39"/>
    </row>
    <row r="200" spans="1:11" s="25" customFormat="1" ht="13.5" customHeight="1" x14ac:dyDescent="0.25">
      <c r="A200" s="100"/>
      <c r="B200" s="8"/>
      <c r="C200" s="14"/>
      <c r="D200" s="15"/>
      <c r="E200" s="15"/>
      <c r="F200" s="39"/>
      <c r="G200" s="80"/>
      <c r="H200" s="8"/>
      <c r="I200" s="14"/>
      <c r="J200" s="15"/>
      <c r="K200" s="39"/>
    </row>
    <row r="201" spans="1:11" s="25" customFormat="1" ht="13.5" customHeight="1" x14ac:dyDescent="0.25">
      <c r="A201" s="100"/>
      <c r="B201" s="8"/>
      <c r="C201" s="14"/>
      <c r="D201" s="15"/>
      <c r="E201" s="15"/>
      <c r="F201" s="39"/>
      <c r="G201" s="80"/>
      <c r="H201" s="8"/>
      <c r="I201" s="14"/>
      <c r="J201" s="15"/>
      <c r="K201" s="39"/>
    </row>
    <row r="202" spans="1:11" ht="15.75" thickBot="1" x14ac:dyDescent="0.3"/>
    <row r="203" spans="1:11" s="25" customFormat="1" ht="13.5" customHeight="1" x14ac:dyDescent="0.25">
      <c r="A203" s="266" t="s">
        <v>234</v>
      </c>
      <c r="B203" s="267"/>
      <c r="C203" s="267"/>
      <c r="D203" s="267"/>
      <c r="E203" s="267"/>
      <c r="F203" s="268"/>
      <c r="G203" s="263" t="s">
        <v>235</v>
      </c>
      <c r="H203" s="263"/>
      <c r="I203" s="263"/>
      <c r="J203" s="263"/>
      <c r="K203" s="263"/>
    </row>
    <row r="204" spans="1:11" s="25" customFormat="1" ht="45.75" customHeight="1" x14ac:dyDescent="0.25">
      <c r="A204" s="309" t="s">
        <v>337</v>
      </c>
      <c r="B204" s="310"/>
      <c r="C204" s="310"/>
      <c r="D204" s="310"/>
      <c r="E204" s="310"/>
      <c r="F204" s="311"/>
      <c r="G204" s="290" t="s">
        <v>338</v>
      </c>
      <c r="H204" s="290"/>
      <c r="I204" s="290"/>
      <c r="J204" s="290"/>
      <c r="K204" s="290"/>
    </row>
    <row r="205" spans="1:11" s="25" customFormat="1" ht="13.5" customHeight="1" x14ac:dyDescent="0.25">
      <c r="A205" s="162" t="s">
        <v>5</v>
      </c>
      <c r="B205" s="163" t="s">
        <v>74</v>
      </c>
      <c r="C205" s="163" t="s">
        <v>7</v>
      </c>
      <c r="D205" s="164" t="s">
        <v>8</v>
      </c>
      <c r="E205" s="164"/>
      <c r="F205" s="164" t="s">
        <v>9</v>
      </c>
      <c r="G205" s="164" t="s">
        <v>5</v>
      </c>
      <c r="H205" s="163" t="s">
        <v>74</v>
      </c>
      <c r="I205" s="163" t="s">
        <v>7</v>
      </c>
      <c r="J205" s="164" t="s">
        <v>8</v>
      </c>
      <c r="K205" s="164" t="s">
        <v>9</v>
      </c>
    </row>
    <row r="206" spans="1:11" s="25" customFormat="1" ht="33.75" x14ac:dyDescent="0.25">
      <c r="A206" s="63"/>
      <c r="B206" s="161"/>
      <c r="C206" s="109" t="s">
        <v>238</v>
      </c>
      <c r="D206" s="54">
        <v>25</v>
      </c>
      <c r="E206" s="181"/>
      <c r="F206" s="58">
        <f>A206*D206</f>
        <v>0</v>
      </c>
      <c r="G206" s="63"/>
      <c r="H206" s="161"/>
      <c r="I206" s="109" t="s">
        <v>333</v>
      </c>
      <c r="J206" s="54">
        <v>45</v>
      </c>
      <c r="K206" s="58">
        <f>G206*J206</f>
        <v>0</v>
      </c>
    </row>
    <row r="207" spans="1:11" s="25" customFormat="1" ht="33.75" x14ac:dyDescent="0.25">
      <c r="A207" s="57"/>
      <c r="B207" s="112"/>
      <c r="C207" s="110" t="s">
        <v>237</v>
      </c>
      <c r="D207" s="47">
        <v>25</v>
      </c>
      <c r="E207" s="179"/>
      <c r="F207" s="60">
        <f>A207*D207</f>
        <v>0</v>
      </c>
      <c r="G207" s="57"/>
      <c r="H207" s="112"/>
      <c r="I207" s="109" t="s">
        <v>334</v>
      </c>
      <c r="J207" s="47">
        <v>45</v>
      </c>
      <c r="K207" s="60">
        <f>G207*J207</f>
        <v>0</v>
      </c>
    </row>
    <row r="208" spans="1:11" s="25" customFormat="1" ht="13.5" customHeight="1" x14ac:dyDescent="0.25">
      <c r="A208" s="57"/>
      <c r="B208" s="112"/>
      <c r="C208" s="110" t="s">
        <v>236</v>
      </c>
      <c r="D208" s="47">
        <v>25</v>
      </c>
      <c r="E208" s="179"/>
      <c r="F208" s="60">
        <f>A208*D208</f>
        <v>0</v>
      </c>
      <c r="G208" s="57"/>
      <c r="H208" s="112"/>
      <c r="I208" s="110" t="s">
        <v>236</v>
      </c>
      <c r="J208" s="47">
        <v>45</v>
      </c>
      <c r="K208" s="60">
        <f>G208*J208</f>
        <v>0</v>
      </c>
    </row>
    <row r="209" spans="1:11" s="25" customFormat="1" ht="13.5" customHeight="1" x14ac:dyDescent="0.25">
      <c r="A209" s="57"/>
      <c r="B209" s="112"/>
      <c r="C209" s="111" t="s">
        <v>239</v>
      </c>
      <c r="D209" s="48">
        <v>25</v>
      </c>
      <c r="E209" s="182"/>
      <c r="F209" s="62">
        <f>A209*D209</f>
        <v>0</v>
      </c>
      <c r="G209" s="57"/>
      <c r="H209" s="112"/>
      <c r="I209" s="111" t="s">
        <v>239</v>
      </c>
      <c r="J209" s="48">
        <v>45</v>
      </c>
      <c r="K209" s="62">
        <f>G209*J209</f>
        <v>0</v>
      </c>
    </row>
    <row r="210" spans="1:11" s="25" customFormat="1" ht="13.5" customHeight="1" x14ac:dyDescent="0.25">
      <c r="A210" s="53"/>
      <c r="B210" s="8"/>
      <c r="C210" s="87"/>
      <c r="D210" s="15"/>
      <c r="E210" s="15"/>
      <c r="F210" s="39"/>
      <c r="G210" s="101"/>
      <c r="H210" s="8"/>
      <c r="I210" s="87"/>
      <c r="J210" s="15"/>
      <c r="K210" s="39"/>
    </row>
    <row r="211" spans="1:11" s="25" customFormat="1" ht="13.5" customHeight="1" thickBot="1" x14ac:dyDescent="0.3">
      <c r="A211" s="53"/>
      <c r="B211" s="8"/>
      <c r="C211" s="87"/>
      <c r="D211" s="15"/>
      <c r="E211" s="15"/>
      <c r="F211" s="39"/>
      <c r="G211" s="53"/>
      <c r="H211" s="8"/>
      <c r="I211" s="324" t="s">
        <v>76</v>
      </c>
      <c r="J211" s="270"/>
      <c r="K211" s="94">
        <f>SUM(F206:F209)+SUM(K206:K209)</f>
        <v>0</v>
      </c>
    </row>
    <row r="212" spans="1:11" ht="16.5" thickTop="1" thickBot="1" x14ac:dyDescent="0.3"/>
    <row r="213" spans="1:11" s="25" customFormat="1" ht="13.5" customHeight="1" x14ac:dyDescent="0.25">
      <c r="A213" s="312" t="s">
        <v>254</v>
      </c>
      <c r="B213" s="313"/>
      <c r="C213" s="313"/>
      <c r="D213" s="313"/>
      <c r="E213" s="313"/>
      <c r="F213" s="313"/>
      <c r="G213" s="313"/>
      <c r="H213" s="313"/>
      <c r="I213" s="313"/>
      <c r="J213" s="313"/>
      <c r="K213" s="314"/>
    </row>
    <row r="214" spans="1:11" s="25" customFormat="1" ht="13.5" customHeight="1" x14ac:dyDescent="0.25">
      <c r="A214" s="162" t="s">
        <v>5</v>
      </c>
      <c r="B214" s="163" t="s">
        <v>6</v>
      </c>
      <c r="C214" s="164" t="s">
        <v>7</v>
      </c>
      <c r="D214" s="164" t="s">
        <v>8</v>
      </c>
      <c r="E214" s="164"/>
      <c r="F214" s="164" t="s">
        <v>9</v>
      </c>
      <c r="G214" s="164" t="s">
        <v>5</v>
      </c>
      <c r="H214" s="163" t="s">
        <v>6</v>
      </c>
      <c r="I214" s="164" t="s">
        <v>7</v>
      </c>
      <c r="J214" s="164" t="s">
        <v>8</v>
      </c>
      <c r="K214" s="164" t="s">
        <v>9</v>
      </c>
    </row>
    <row r="215" spans="1:11" s="25" customFormat="1" ht="13.5" customHeight="1" x14ac:dyDescent="0.25">
      <c r="A215" s="63"/>
      <c r="B215" s="165" t="s">
        <v>349</v>
      </c>
      <c r="C215" s="79" t="s">
        <v>78</v>
      </c>
      <c r="D215" s="54">
        <v>13.6</v>
      </c>
      <c r="E215" s="181"/>
      <c r="F215" s="58">
        <f t="shared" ref="F215:F253" si="19">A215*D215</f>
        <v>0</v>
      </c>
      <c r="G215" s="132"/>
      <c r="H215" s="165" t="s">
        <v>350</v>
      </c>
      <c r="I215" s="79" t="s">
        <v>133</v>
      </c>
      <c r="J215" s="54">
        <v>0.33</v>
      </c>
      <c r="K215" s="58">
        <f>G215*J215</f>
        <v>0</v>
      </c>
    </row>
    <row r="216" spans="1:11" s="25" customFormat="1" ht="13.5" customHeight="1" x14ac:dyDescent="0.25">
      <c r="A216" s="57"/>
      <c r="B216" s="77" t="s">
        <v>351</v>
      </c>
      <c r="C216" s="42" t="s">
        <v>79</v>
      </c>
      <c r="D216" s="47">
        <v>10.7</v>
      </c>
      <c r="E216" s="179"/>
      <c r="F216" s="60">
        <f t="shared" si="19"/>
        <v>0</v>
      </c>
      <c r="G216" s="133"/>
      <c r="H216" s="77" t="s">
        <v>352</v>
      </c>
      <c r="I216" s="42" t="s">
        <v>100</v>
      </c>
      <c r="J216" s="47">
        <v>16.75</v>
      </c>
      <c r="K216" s="60">
        <f t="shared" ref="K216:K235" si="20">G216*J216</f>
        <v>0</v>
      </c>
    </row>
    <row r="217" spans="1:11" s="25" customFormat="1" ht="13.5" customHeight="1" x14ac:dyDescent="0.25">
      <c r="A217" s="57"/>
      <c r="B217" s="77" t="s">
        <v>353</v>
      </c>
      <c r="C217" s="42" t="s">
        <v>80</v>
      </c>
      <c r="D217" s="47">
        <v>9.8000000000000007</v>
      </c>
      <c r="E217" s="179"/>
      <c r="F217" s="60">
        <f t="shared" si="19"/>
        <v>0</v>
      </c>
      <c r="G217" s="133"/>
      <c r="H217" s="77" t="s">
        <v>354</v>
      </c>
      <c r="I217" s="42" t="s">
        <v>339</v>
      </c>
      <c r="J217" s="47">
        <v>11</v>
      </c>
      <c r="K217" s="60">
        <f t="shared" si="20"/>
        <v>0</v>
      </c>
    </row>
    <row r="218" spans="1:11" s="25" customFormat="1" ht="13.5" customHeight="1" x14ac:dyDescent="0.25">
      <c r="A218" s="57"/>
      <c r="B218" s="77" t="s">
        <v>355</v>
      </c>
      <c r="C218" s="42" t="s">
        <v>346</v>
      </c>
      <c r="D218" s="47">
        <v>13.05</v>
      </c>
      <c r="E218" s="179"/>
      <c r="F218" s="60">
        <f t="shared" si="19"/>
        <v>0</v>
      </c>
      <c r="G218" s="133"/>
      <c r="H218" s="95" t="s">
        <v>356</v>
      </c>
      <c r="I218" s="96" t="s">
        <v>342</v>
      </c>
      <c r="J218" s="97">
        <v>4.9000000000000004</v>
      </c>
      <c r="K218" s="60">
        <f t="shared" si="20"/>
        <v>0</v>
      </c>
    </row>
    <row r="219" spans="1:11" s="25" customFormat="1" ht="13.5" customHeight="1" x14ac:dyDescent="0.25">
      <c r="A219" s="57"/>
      <c r="B219" s="77" t="s">
        <v>357</v>
      </c>
      <c r="C219" s="42" t="s">
        <v>83</v>
      </c>
      <c r="D219" s="47">
        <v>10.7</v>
      </c>
      <c r="E219" s="179"/>
      <c r="F219" s="60">
        <f t="shared" si="19"/>
        <v>0</v>
      </c>
      <c r="G219" s="132"/>
      <c r="H219" s="77" t="s">
        <v>358</v>
      </c>
      <c r="I219" s="42" t="s">
        <v>77</v>
      </c>
      <c r="J219" s="47">
        <v>0.56000000000000005</v>
      </c>
      <c r="K219" s="60">
        <f t="shared" si="20"/>
        <v>0</v>
      </c>
    </row>
    <row r="220" spans="1:11" s="25" customFormat="1" ht="13.5" customHeight="1" x14ac:dyDescent="0.25">
      <c r="A220" s="57"/>
      <c r="B220" s="77" t="s">
        <v>359</v>
      </c>
      <c r="C220" s="42" t="s">
        <v>270</v>
      </c>
      <c r="D220" s="47">
        <v>11.6</v>
      </c>
      <c r="E220" s="179"/>
      <c r="F220" s="60">
        <f t="shared" si="19"/>
        <v>0</v>
      </c>
      <c r="G220" s="132"/>
      <c r="H220" s="77" t="s">
        <v>360</v>
      </c>
      <c r="I220" s="42" t="s">
        <v>271</v>
      </c>
      <c r="J220" s="47">
        <v>0.56000000000000005</v>
      </c>
      <c r="K220" s="60">
        <f t="shared" si="20"/>
        <v>0</v>
      </c>
    </row>
    <row r="221" spans="1:11" s="25" customFormat="1" ht="13.5" customHeight="1" x14ac:dyDescent="0.25">
      <c r="A221" s="57"/>
      <c r="B221" s="77" t="s">
        <v>361</v>
      </c>
      <c r="C221" s="140" t="s">
        <v>84</v>
      </c>
      <c r="D221" s="47">
        <v>2.2000000000000002</v>
      </c>
      <c r="E221" s="179"/>
      <c r="F221" s="60">
        <f t="shared" si="19"/>
        <v>0</v>
      </c>
      <c r="G221" s="133"/>
      <c r="H221" s="77" t="s">
        <v>362</v>
      </c>
      <c r="I221" s="42" t="s">
        <v>272</v>
      </c>
      <c r="J221" s="47">
        <v>0.56000000000000005</v>
      </c>
      <c r="K221" s="60">
        <f t="shared" si="20"/>
        <v>0</v>
      </c>
    </row>
    <row r="222" spans="1:11" s="25" customFormat="1" ht="13.5" customHeight="1" x14ac:dyDescent="0.25">
      <c r="A222" s="57"/>
      <c r="B222" s="77" t="s">
        <v>363</v>
      </c>
      <c r="C222" s="42" t="s">
        <v>86</v>
      </c>
      <c r="D222" s="47">
        <v>2.15</v>
      </c>
      <c r="E222" s="179"/>
      <c r="F222" s="60">
        <f t="shared" si="19"/>
        <v>0</v>
      </c>
      <c r="G222" s="133"/>
      <c r="H222" s="77" t="s">
        <v>364</v>
      </c>
      <c r="I222" s="42" t="s">
        <v>81</v>
      </c>
      <c r="J222" s="47">
        <v>0.56000000000000005</v>
      </c>
      <c r="K222" s="60">
        <f t="shared" si="20"/>
        <v>0</v>
      </c>
    </row>
    <row r="223" spans="1:11" s="25" customFormat="1" ht="13.5" customHeight="1" x14ac:dyDescent="0.25">
      <c r="A223" s="57"/>
      <c r="B223" s="77" t="s">
        <v>365</v>
      </c>
      <c r="C223" s="42" t="s">
        <v>87</v>
      </c>
      <c r="D223" s="47">
        <v>10.1</v>
      </c>
      <c r="E223" s="179"/>
      <c r="F223" s="60">
        <f t="shared" si="19"/>
        <v>0</v>
      </c>
      <c r="G223" s="133"/>
      <c r="H223" s="77" t="s">
        <v>366</v>
      </c>
      <c r="I223" s="42" t="s">
        <v>82</v>
      </c>
      <c r="J223" s="47">
        <v>0.56000000000000005</v>
      </c>
      <c r="K223" s="60">
        <f t="shared" si="20"/>
        <v>0</v>
      </c>
    </row>
    <row r="224" spans="1:11" s="25" customFormat="1" ht="13.5" customHeight="1" x14ac:dyDescent="0.25">
      <c r="A224" s="57"/>
      <c r="B224" s="77" t="s">
        <v>367</v>
      </c>
      <c r="C224" s="42" t="s">
        <v>88</v>
      </c>
      <c r="D224" s="47">
        <v>0.8</v>
      </c>
      <c r="E224" s="179"/>
      <c r="F224" s="60">
        <f t="shared" si="19"/>
        <v>0</v>
      </c>
      <c r="G224" s="133"/>
      <c r="H224" s="77" t="s">
        <v>368</v>
      </c>
      <c r="I224" s="42" t="s">
        <v>273</v>
      </c>
      <c r="J224" s="47">
        <v>0.56000000000000005</v>
      </c>
      <c r="K224" s="60">
        <f t="shared" si="20"/>
        <v>0</v>
      </c>
    </row>
    <row r="225" spans="1:11" s="25" customFormat="1" ht="13.5" customHeight="1" x14ac:dyDescent="0.25">
      <c r="A225" s="57"/>
      <c r="B225" s="77" t="s">
        <v>369</v>
      </c>
      <c r="C225" s="42" t="s">
        <v>89</v>
      </c>
      <c r="D225" s="47">
        <v>1</v>
      </c>
      <c r="E225" s="179"/>
      <c r="F225" s="60">
        <f t="shared" si="19"/>
        <v>0</v>
      </c>
      <c r="G225" s="133"/>
      <c r="H225" s="77" t="s">
        <v>370</v>
      </c>
      <c r="I225" s="42" t="s">
        <v>85</v>
      </c>
      <c r="J225" s="47">
        <v>0.56000000000000005</v>
      </c>
      <c r="K225" s="60">
        <f t="shared" si="20"/>
        <v>0</v>
      </c>
    </row>
    <row r="226" spans="1:11" s="25" customFormat="1" ht="13.5" customHeight="1" x14ac:dyDescent="0.25">
      <c r="A226" s="57"/>
      <c r="B226" s="77" t="s">
        <v>371</v>
      </c>
      <c r="C226" s="42" t="s">
        <v>90</v>
      </c>
      <c r="D226" s="47">
        <v>1</v>
      </c>
      <c r="E226" s="179"/>
      <c r="F226" s="60">
        <f t="shared" si="19"/>
        <v>0</v>
      </c>
      <c r="G226" s="133"/>
      <c r="H226" s="77" t="s">
        <v>372</v>
      </c>
      <c r="I226" s="42" t="s">
        <v>274</v>
      </c>
      <c r="J226" s="47">
        <v>0.56000000000000005</v>
      </c>
      <c r="K226" s="60">
        <f t="shared" si="20"/>
        <v>0</v>
      </c>
    </row>
    <row r="227" spans="1:11" s="25" customFormat="1" ht="13.5" customHeight="1" x14ac:dyDescent="0.25">
      <c r="A227" s="57"/>
      <c r="B227" s="77" t="s">
        <v>373</v>
      </c>
      <c r="C227" s="42" t="s">
        <v>91</v>
      </c>
      <c r="D227" s="47">
        <v>3.4</v>
      </c>
      <c r="E227" s="179"/>
      <c r="F227" s="60">
        <f t="shared" si="19"/>
        <v>0</v>
      </c>
      <c r="G227" s="133"/>
      <c r="H227" s="77" t="s">
        <v>374</v>
      </c>
      <c r="I227" s="42" t="s">
        <v>275</v>
      </c>
      <c r="J227" s="47">
        <v>0.56000000000000005</v>
      </c>
      <c r="K227" s="60">
        <f t="shared" si="20"/>
        <v>0</v>
      </c>
    </row>
    <row r="228" spans="1:11" s="25" customFormat="1" ht="13.5" customHeight="1" x14ac:dyDescent="0.25">
      <c r="A228" s="57"/>
      <c r="B228" s="77" t="s">
        <v>375</v>
      </c>
      <c r="C228" s="42" t="s">
        <v>92</v>
      </c>
      <c r="D228" s="47">
        <v>0.42</v>
      </c>
      <c r="E228" s="179"/>
      <c r="F228" s="60">
        <f t="shared" si="19"/>
        <v>0</v>
      </c>
      <c r="G228" s="133"/>
      <c r="H228" s="77"/>
      <c r="I228" s="42"/>
      <c r="J228" s="47"/>
      <c r="K228" s="60"/>
    </row>
    <row r="229" spans="1:11" s="25" customFormat="1" ht="13.5" customHeight="1" x14ac:dyDescent="0.25">
      <c r="A229" s="57"/>
      <c r="B229" s="77" t="s">
        <v>376</v>
      </c>
      <c r="C229" s="42" t="s">
        <v>94</v>
      </c>
      <c r="D229" s="47">
        <v>2.25</v>
      </c>
      <c r="E229" s="179"/>
      <c r="F229" s="60">
        <f t="shared" si="19"/>
        <v>0</v>
      </c>
      <c r="G229" s="133"/>
      <c r="H229" s="77" t="s">
        <v>377</v>
      </c>
      <c r="I229" s="42" t="s">
        <v>93</v>
      </c>
      <c r="J229" s="47">
        <v>3.8</v>
      </c>
      <c r="K229" s="60">
        <f t="shared" si="20"/>
        <v>0</v>
      </c>
    </row>
    <row r="230" spans="1:11" s="25" customFormat="1" ht="13.5" customHeight="1" x14ac:dyDescent="0.25">
      <c r="A230" s="57"/>
      <c r="B230" s="77" t="s">
        <v>378</v>
      </c>
      <c r="C230" s="42" t="s">
        <v>96</v>
      </c>
      <c r="D230" s="47">
        <v>4.55</v>
      </c>
      <c r="E230" s="179"/>
      <c r="F230" s="60">
        <f t="shared" si="19"/>
        <v>0</v>
      </c>
      <c r="G230" s="133"/>
      <c r="H230" s="77" t="s">
        <v>379</v>
      </c>
      <c r="I230" s="98" t="s">
        <v>95</v>
      </c>
      <c r="J230" s="47">
        <v>3.8</v>
      </c>
      <c r="K230" s="60">
        <f t="shared" si="20"/>
        <v>0</v>
      </c>
    </row>
    <row r="231" spans="1:11" s="25" customFormat="1" ht="13.5" customHeight="1" x14ac:dyDescent="0.25">
      <c r="A231" s="57"/>
      <c r="B231" s="77" t="s">
        <v>380</v>
      </c>
      <c r="C231" s="42" t="s">
        <v>98</v>
      </c>
      <c r="D231" s="47">
        <v>7.5</v>
      </c>
      <c r="E231" s="179"/>
      <c r="F231" s="60">
        <f t="shared" si="19"/>
        <v>0</v>
      </c>
      <c r="G231" s="133"/>
      <c r="H231" s="77" t="s">
        <v>381</v>
      </c>
      <c r="I231" s="115" t="s">
        <v>97</v>
      </c>
      <c r="J231" s="47">
        <v>3.8</v>
      </c>
      <c r="K231" s="60">
        <f t="shared" si="20"/>
        <v>0</v>
      </c>
    </row>
    <row r="232" spans="1:11" s="25" customFormat="1" ht="13.5" customHeight="1" x14ac:dyDescent="0.25">
      <c r="A232" s="57"/>
      <c r="B232" s="77" t="s">
        <v>382</v>
      </c>
      <c r="C232" s="42" t="s">
        <v>114</v>
      </c>
      <c r="D232" s="47">
        <v>0.25</v>
      </c>
      <c r="E232" s="179"/>
      <c r="F232" s="60">
        <f t="shared" si="19"/>
        <v>0</v>
      </c>
      <c r="G232" s="133"/>
      <c r="H232" s="113" t="s">
        <v>383</v>
      </c>
      <c r="I232" s="6" t="s">
        <v>242</v>
      </c>
      <c r="J232" s="47">
        <v>3.8</v>
      </c>
      <c r="K232" s="60">
        <f t="shared" si="20"/>
        <v>0</v>
      </c>
    </row>
    <row r="233" spans="1:11" s="25" customFormat="1" ht="13.5" customHeight="1" x14ac:dyDescent="0.25">
      <c r="A233" s="57"/>
      <c r="B233" s="77" t="s">
        <v>384</v>
      </c>
      <c r="C233" s="42" t="s">
        <v>115</v>
      </c>
      <c r="D233" s="47">
        <v>0.33</v>
      </c>
      <c r="E233" s="179"/>
      <c r="F233" s="60">
        <f t="shared" si="19"/>
        <v>0</v>
      </c>
      <c r="G233" s="133"/>
      <c r="H233" s="113" t="s">
        <v>383</v>
      </c>
      <c r="I233" s="6" t="s">
        <v>242</v>
      </c>
      <c r="J233" s="47">
        <v>3.8</v>
      </c>
      <c r="K233" s="60">
        <f t="shared" si="20"/>
        <v>0</v>
      </c>
    </row>
    <row r="234" spans="1:11" s="25" customFormat="1" ht="13.5" customHeight="1" x14ac:dyDescent="0.25">
      <c r="A234" s="57"/>
      <c r="B234" s="77" t="s">
        <v>385</v>
      </c>
      <c r="C234" s="42" t="s">
        <v>116</v>
      </c>
      <c r="D234" s="47">
        <v>0.25</v>
      </c>
      <c r="E234" s="179"/>
      <c r="F234" s="60">
        <f t="shared" si="19"/>
        <v>0</v>
      </c>
      <c r="G234" s="133"/>
      <c r="H234" s="113" t="s">
        <v>383</v>
      </c>
      <c r="I234" s="6" t="s">
        <v>242</v>
      </c>
      <c r="J234" s="47">
        <v>3.8</v>
      </c>
      <c r="K234" s="60">
        <f t="shared" si="20"/>
        <v>0</v>
      </c>
    </row>
    <row r="235" spans="1:11" s="25" customFormat="1" ht="13.5" customHeight="1" x14ac:dyDescent="0.25">
      <c r="A235" s="57"/>
      <c r="B235" s="77" t="s">
        <v>386</v>
      </c>
      <c r="C235" s="42" t="s">
        <v>117</v>
      </c>
      <c r="D235" s="47">
        <v>0.25</v>
      </c>
      <c r="E235" s="179"/>
      <c r="F235" s="60">
        <f t="shared" si="19"/>
        <v>0</v>
      </c>
      <c r="G235" s="133"/>
      <c r="H235" s="113" t="s">
        <v>383</v>
      </c>
      <c r="I235" s="6" t="s">
        <v>242</v>
      </c>
      <c r="J235" s="47">
        <v>3.8</v>
      </c>
      <c r="K235" s="60">
        <f t="shared" si="20"/>
        <v>0</v>
      </c>
    </row>
    <row r="236" spans="1:11" s="25" customFormat="1" ht="13.5" customHeight="1" x14ac:dyDescent="0.25">
      <c r="A236" s="57"/>
      <c r="B236" s="77" t="s">
        <v>387</v>
      </c>
      <c r="C236" s="42" t="s">
        <v>118</v>
      </c>
      <c r="D236" s="47">
        <v>0.25</v>
      </c>
      <c r="E236" s="179"/>
      <c r="F236" s="60">
        <f t="shared" si="19"/>
        <v>0</v>
      </c>
      <c r="G236" s="133"/>
      <c r="H236" s="114" t="s">
        <v>383</v>
      </c>
      <c r="I236" s="6" t="s">
        <v>242</v>
      </c>
      <c r="J236" s="47">
        <v>3.8</v>
      </c>
      <c r="K236" s="62">
        <f>G236*J236</f>
        <v>0</v>
      </c>
    </row>
    <row r="237" spans="1:11" s="25" customFormat="1" ht="13.5" customHeight="1" x14ac:dyDescent="0.25">
      <c r="A237" s="57"/>
      <c r="B237" s="77" t="s">
        <v>388</v>
      </c>
      <c r="C237" s="42" t="s">
        <v>119</v>
      </c>
      <c r="D237" s="47">
        <v>0.25</v>
      </c>
      <c r="E237" s="179"/>
      <c r="F237" s="60">
        <f t="shared" si="19"/>
        <v>0</v>
      </c>
      <c r="G237" s="80"/>
      <c r="H237" s="7"/>
      <c r="I237" s="7"/>
      <c r="J237" s="15"/>
      <c r="K237" s="89"/>
    </row>
    <row r="238" spans="1:11" s="25" customFormat="1" ht="13.5" customHeight="1" thickBot="1" x14ac:dyDescent="0.3">
      <c r="A238" s="57"/>
      <c r="B238" s="77" t="s">
        <v>389</v>
      </c>
      <c r="C238" s="42" t="s">
        <v>120</v>
      </c>
      <c r="D238" s="47">
        <v>0.25</v>
      </c>
      <c r="E238" s="179"/>
      <c r="F238" s="60">
        <f t="shared" si="19"/>
        <v>0</v>
      </c>
      <c r="G238" s="14"/>
      <c r="H238" s="7"/>
      <c r="I238" s="324" t="s">
        <v>243</v>
      </c>
      <c r="J238" s="270"/>
      <c r="K238" s="94">
        <f>SUM(F215:F253)+SUM(K215:K236)</f>
        <v>0</v>
      </c>
    </row>
    <row r="239" spans="1:11" s="25" customFormat="1" ht="13.5" customHeight="1" thickTop="1" x14ac:dyDescent="0.25">
      <c r="A239" s="57"/>
      <c r="B239" s="77" t="s">
        <v>390</v>
      </c>
      <c r="C239" s="42" t="s">
        <v>99</v>
      </c>
      <c r="D239" s="47">
        <v>0.82</v>
      </c>
      <c r="E239" s="179"/>
      <c r="F239" s="60">
        <f t="shared" si="19"/>
        <v>0</v>
      </c>
      <c r="G239" s="14"/>
      <c r="H239" s="7"/>
      <c r="I239" s="23"/>
      <c r="J239" s="92"/>
      <c r="K239" s="39"/>
    </row>
    <row r="240" spans="1:11" s="25" customFormat="1" ht="13.5" customHeight="1" thickBot="1" x14ac:dyDescent="0.3">
      <c r="A240" s="57"/>
      <c r="B240" s="77" t="s">
        <v>391</v>
      </c>
      <c r="C240" s="42" t="s">
        <v>121</v>
      </c>
      <c r="D240" s="47">
        <v>0.25</v>
      </c>
      <c r="E240" s="179"/>
      <c r="F240" s="60">
        <f t="shared" si="19"/>
        <v>0</v>
      </c>
      <c r="G240" s="14"/>
      <c r="H240" s="7"/>
      <c r="I240" s="14"/>
      <c r="J240" s="15"/>
      <c r="K240" s="39"/>
    </row>
    <row r="241" spans="1:11" s="25" customFormat="1" ht="13.5" customHeight="1" x14ac:dyDescent="0.25">
      <c r="A241" s="57"/>
      <c r="B241" s="77" t="s">
        <v>392</v>
      </c>
      <c r="C241" s="42" t="s">
        <v>122</v>
      </c>
      <c r="D241" s="47">
        <v>0.25</v>
      </c>
      <c r="E241" s="179"/>
      <c r="F241" s="60">
        <f t="shared" si="19"/>
        <v>0</v>
      </c>
      <c r="G241" s="14"/>
      <c r="H241" s="7"/>
      <c r="I241" s="327" t="s">
        <v>164</v>
      </c>
      <c r="J241" s="328"/>
      <c r="K241" s="134">
        <f>F55</f>
        <v>0</v>
      </c>
    </row>
    <row r="242" spans="1:11" s="25" customFormat="1" ht="13.5" customHeight="1" x14ac:dyDescent="0.25">
      <c r="A242" s="57"/>
      <c r="B242" s="77" t="s">
        <v>393</v>
      </c>
      <c r="C242" s="42" t="s">
        <v>123</v>
      </c>
      <c r="D242" s="47">
        <v>0.33</v>
      </c>
      <c r="E242" s="179"/>
      <c r="F242" s="60">
        <f t="shared" si="19"/>
        <v>0</v>
      </c>
      <c r="G242" s="14"/>
      <c r="H242" s="7"/>
      <c r="I242" s="282" t="s">
        <v>163</v>
      </c>
      <c r="J242" s="270"/>
      <c r="K242" s="135">
        <f>K55</f>
        <v>0</v>
      </c>
    </row>
    <row r="243" spans="1:11" s="25" customFormat="1" ht="13.5" customHeight="1" x14ac:dyDescent="0.25">
      <c r="A243" s="57"/>
      <c r="B243" s="77" t="s">
        <v>394</v>
      </c>
      <c r="C243" s="42" t="s">
        <v>124</v>
      </c>
      <c r="D243" s="47">
        <v>0.25</v>
      </c>
      <c r="E243" s="179"/>
      <c r="F243" s="60">
        <f t="shared" si="19"/>
        <v>0</v>
      </c>
      <c r="G243" s="14"/>
      <c r="H243" s="7"/>
      <c r="I243" s="323" t="s">
        <v>165</v>
      </c>
      <c r="J243" s="270"/>
      <c r="K243" s="136">
        <f>F90</f>
        <v>0</v>
      </c>
    </row>
    <row r="244" spans="1:11" s="25" customFormat="1" ht="13.5" customHeight="1" x14ac:dyDescent="0.25">
      <c r="A244" s="57"/>
      <c r="B244" s="77" t="s">
        <v>395</v>
      </c>
      <c r="C244" s="42" t="s">
        <v>125</v>
      </c>
      <c r="D244" s="47">
        <v>0.25</v>
      </c>
      <c r="E244" s="179"/>
      <c r="F244" s="60">
        <f t="shared" si="19"/>
        <v>0</v>
      </c>
      <c r="G244" s="14"/>
      <c r="H244" s="7"/>
      <c r="I244" s="282" t="s">
        <v>166</v>
      </c>
      <c r="J244" s="270"/>
      <c r="K244" s="136">
        <f>K90</f>
        <v>0</v>
      </c>
    </row>
    <row r="245" spans="1:11" s="25" customFormat="1" ht="13.5" customHeight="1" x14ac:dyDescent="0.25">
      <c r="A245" s="57"/>
      <c r="B245" s="77" t="s">
        <v>396</v>
      </c>
      <c r="C245" s="42" t="s">
        <v>126</v>
      </c>
      <c r="D245" s="47">
        <v>0.25</v>
      </c>
      <c r="E245" s="179"/>
      <c r="F245" s="60">
        <f t="shared" si="19"/>
        <v>0</v>
      </c>
      <c r="H245" s="27"/>
      <c r="I245" s="323" t="s">
        <v>73</v>
      </c>
      <c r="J245" s="270"/>
      <c r="K245" s="136">
        <f>F112</f>
        <v>0</v>
      </c>
    </row>
    <row r="246" spans="1:11" s="25" customFormat="1" ht="13.5" customHeight="1" x14ac:dyDescent="0.25">
      <c r="A246" s="57"/>
      <c r="B246" s="77" t="s">
        <v>397</v>
      </c>
      <c r="C246" s="42" t="s">
        <v>127</v>
      </c>
      <c r="D246" s="47">
        <v>0.33</v>
      </c>
      <c r="E246" s="179"/>
      <c r="F246" s="60">
        <f t="shared" si="19"/>
        <v>0</v>
      </c>
      <c r="H246" s="27"/>
      <c r="I246" s="323" t="s">
        <v>317</v>
      </c>
      <c r="J246" s="270"/>
      <c r="K246" s="136">
        <f>K112</f>
        <v>0</v>
      </c>
    </row>
    <row r="247" spans="1:11" s="25" customFormat="1" ht="13.5" customHeight="1" x14ac:dyDescent="0.25">
      <c r="A247" s="57"/>
      <c r="B247" s="77" t="s">
        <v>398</v>
      </c>
      <c r="C247" s="42" t="s">
        <v>128</v>
      </c>
      <c r="D247" s="47">
        <v>0.25</v>
      </c>
      <c r="E247" s="179"/>
      <c r="F247" s="60">
        <f t="shared" si="19"/>
        <v>0</v>
      </c>
      <c r="H247" s="27"/>
      <c r="I247" s="323" t="s">
        <v>241</v>
      </c>
      <c r="J247" s="270"/>
      <c r="K247" s="136">
        <f>K122</f>
        <v>0</v>
      </c>
    </row>
    <row r="248" spans="1:11" s="25" customFormat="1" ht="13.5" customHeight="1" x14ac:dyDescent="0.25">
      <c r="A248" s="57"/>
      <c r="B248" s="77" t="s">
        <v>399</v>
      </c>
      <c r="C248" s="42" t="s">
        <v>129</v>
      </c>
      <c r="D248" s="47">
        <v>0.25</v>
      </c>
      <c r="E248" s="179"/>
      <c r="F248" s="60">
        <f t="shared" si="19"/>
        <v>0</v>
      </c>
      <c r="H248" s="27"/>
      <c r="I248" s="323" t="s">
        <v>244</v>
      </c>
      <c r="J248" s="270"/>
      <c r="K248" s="136">
        <f>K193</f>
        <v>0</v>
      </c>
    </row>
    <row r="249" spans="1:11" s="25" customFormat="1" ht="13.5" customHeight="1" x14ac:dyDescent="0.25">
      <c r="A249" s="57"/>
      <c r="B249" s="77" t="s">
        <v>400</v>
      </c>
      <c r="C249" s="42" t="s">
        <v>130</v>
      </c>
      <c r="D249" s="47">
        <v>0.33</v>
      </c>
      <c r="E249" s="179"/>
      <c r="F249" s="60">
        <f t="shared" si="19"/>
        <v>0</v>
      </c>
      <c r="H249" s="27"/>
      <c r="I249" s="323" t="s">
        <v>76</v>
      </c>
      <c r="J249" s="270"/>
      <c r="K249" s="136">
        <f>K211</f>
        <v>0</v>
      </c>
    </row>
    <row r="250" spans="1:11" s="25" customFormat="1" ht="13.5" customHeight="1" x14ac:dyDescent="0.25">
      <c r="A250" s="57"/>
      <c r="B250" s="77" t="s">
        <v>401</v>
      </c>
      <c r="C250" s="42" t="s">
        <v>131</v>
      </c>
      <c r="D250" s="47">
        <v>0.25</v>
      </c>
      <c r="E250" s="179"/>
      <c r="F250" s="60">
        <f t="shared" si="19"/>
        <v>0</v>
      </c>
      <c r="H250" s="27"/>
      <c r="I250" s="325" t="s">
        <v>240</v>
      </c>
      <c r="J250" s="326"/>
      <c r="K250" s="137">
        <f>K238</f>
        <v>0</v>
      </c>
    </row>
    <row r="251" spans="1:11" s="25" customFormat="1" ht="13.5" customHeight="1" x14ac:dyDescent="0.25">
      <c r="A251" s="57"/>
      <c r="B251" s="77" t="s">
        <v>402</v>
      </c>
      <c r="C251" s="42" t="s">
        <v>132</v>
      </c>
      <c r="D251" s="47">
        <v>0.25</v>
      </c>
      <c r="E251" s="179"/>
      <c r="F251" s="60">
        <f t="shared" si="19"/>
        <v>0</v>
      </c>
      <c r="H251" s="27"/>
      <c r="I251" s="282" t="s">
        <v>101</v>
      </c>
      <c r="J251" s="270"/>
      <c r="K251" s="136">
        <f>SUM(K241:K250)</f>
        <v>0</v>
      </c>
    </row>
    <row r="252" spans="1:11" s="25" customFormat="1" ht="13.5" customHeight="1" thickBot="1" x14ac:dyDescent="0.3">
      <c r="A252" s="141"/>
      <c r="B252" s="142" t="s">
        <v>404</v>
      </c>
      <c r="C252" s="81" t="s">
        <v>405</v>
      </c>
      <c r="D252" s="47">
        <v>20</v>
      </c>
      <c r="E252" s="179"/>
      <c r="F252" s="60">
        <f t="shared" si="19"/>
        <v>0</v>
      </c>
      <c r="H252" s="27"/>
      <c r="I252" s="285" t="s">
        <v>345</v>
      </c>
      <c r="J252" s="286"/>
      <c r="K252" s="138">
        <f>K251*0.0875</f>
        <v>0</v>
      </c>
    </row>
    <row r="253" spans="1:11" s="25" customFormat="1" ht="13.5" customHeight="1" thickBot="1" x14ac:dyDescent="0.3">
      <c r="A253" s="57"/>
      <c r="B253" s="143"/>
      <c r="C253" s="144"/>
      <c r="D253" s="145"/>
      <c r="E253" s="183"/>
      <c r="F253" s="60">
        <f t="shared" si="19"/>
        <v>0</v>
      </c>
      <c r="H253" s="27"/>
      <c r="I253" s="321" t="s">
        <v>102</v>
      </c>
      <c r="J253" s="322"/>
      <c r="K253" s="139">
        <f>K252+K251</f>
        <v>0</v>
      </c>
    </row>
    <row r="254" spans="1:11" s="25" customFormat="1" ht="13.5" customHeight="1" x14ac:dyDescent="0.25">
      <c r="H254" s="27"/>
    </row>
    <row r="255" spans="1:11" hidden="1" x14ac:dyDescent="0.25">
      <c r="B255" s="27"/>
      <c r="C255" s="25"/>
      <c r="D255" s="25"/>
      <c r="E255" s="25"/>
      <c r="F255" s="25"/>
    </row>
  </sheetData>
  <mergeCells count="49">
    <mergeCell ref="I253:J253"/>
    <mergeCell ref="I247:J247"/>
    <mergeCell ref="I248:J248"/>
    <mergeCell ref="I211:J211"/>
    <mergeCell ref="I245:J245"/>
    <mergeCell ref="I249:J249"/>
    <mergeCell ref="I250:J250"/>
    <mergeCell ref="I244:J244"/>
    <mergeCell ref="I246:J246"/>
    <mergeCell ref="I243:J243"/>
    <mergeCell ref="I238:J238"/>
    <mergeCell ref="I241:J241"/>
    <mergeCell ref="A204:F204"/>
    <mergeCell ref="A213:K213"/>
    <mergeCell ref="G175:K175"/>
    <mergeCell ref="A146:F146"/>
    <mergeCell ref="G203:K203"/>
    <mergeCell ref="C4:F4"/>
    <mergeCell ref="I242:J242"/>
    <mergeCell ref="E78:F78"/>
    <mergeCell ref="I252:J252"/>
    <mergeCell ref="I251:J251"/>
    <mergeCell ref="A139:D139"/>
    <mergeCell ref="G204:K204"/>
    <mergeCell ref="A113:K113"/>
    <mergeCell ref="A114:K114"/>
    <mergeCell ref="A115:K115"/>
    <mergeCell ref="A116:K116"/>
    <mergeCell ref="A138:K138"/>
    <mergeCell ref="I137:J137"/>
    <mergeCell ref="I122:J122"/>
    <mergeCell ref="G167:K167"/>
    <mergeCell ref="G168:K169"/>
    <mergeCell ref="G174:K174"/>
    <mergeCell ref="B77:E77"/>
    <mergeCell ref="A203:F203"/>
    <mergeCell ref="I193:J193"/>
    <mergeCell ref="A1:B2"/>
    <mergeCell ref="I90:J90"/>
    <mergeCell ref="I112:J112"/>
    <mergeCell ref="A5:B5"/>
    <mergeCell ref="C5:F5"/>
    <mergeCell ref="J5:K5"/>
    <mergeCell ref="I55:J55"/>
    <mergeCell ref="I1:K1"/>
    <mergeCell ref="C2:F2"/>
    <mergeCell ref="J2:K2"/>
    <mergeCell ref="C3:F3"/>
    <mergeCell ref="J3:K3"/>
  </mergeCells>
  <phoneticPr fontId="3" type="noConversion"/>
  <printOptions horizontalCentered="1"/>
  <pageMargins left="0.25" right="0.26" top="0.75" bottom="0.25" header="0.25" footer="0.3"/>
  <pageSetup scale="83" fitToHeight="4" orientation="portrait" r:id="rId1"/>
  <headerFooter differentFirst="1">
    <oddHeader xml:space="preserve">&amp;L&amp;"Arial,Bold"&amp;8Southern California Regional Service Office, Inc.
Literature Order Form&amp;R&amp;"Arial,Bold"&amp;8Page &amp;P of &amp;N
Revised  May 2025
</oddHeader>
    <firstHeader xml:space="preserve">&amp;C&amp;"Arial,Bold"&amp;12Southern California Regional Service Office, Inc. • 1937 S. Myrtle Ave., Monrovia, CA 91016&amp;11
&amp;10(626)359-0084 • specialworker@scrso.org
</firstHeader>
    <firstFooter xml:space="preserve">&amp;R
</firstFooter>
  </headerFooter>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2" workbookViewId="0">
      <selection activeCell="A39" sqref="A39"/>
    </sheetView>
  </sheetViews>
  <sheetFormatPr defaultColWidth="8.42578125" defaultRowHeight="15" x14ac:dyDescent="0.25"/>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42578125" defaultRowHeight="15" x14ac:dyDescent="0.25"/>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 Manager</dc:creator>
  <cp:lastModifiedBy>Arthur</cp:lastModifiedBy>
  <cp:lastPrinted>2020-11-29T18:35:24Z</cp:lastPrinted>
  <dcterms:created xsi:type="dcterms:W3CDTF">2010-07-06T21:04:03Z</dcterms:created>
  <dcterms:modified xsi:type="dcterms:W3CDTF">2025-08-07T23:51:47Z</dcterms:modified>
</cp:coreProperties>
</file>